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78" i="1" l="1"/>
  <c r="K77" i="1"/>
  <c r="K76" i="1"/>
  <c r="Z39" i="1" l="1"/>
  <c r="AG39" i="1" s="1"/>
  <c r="AH39" i="1" s="1"/>
  <c r="Y39" i="1"/>
  <c r="AC44" i="1"/>
  <c r="Z44" i="1"/>
  <c r="Y44" i="1"/>
  <c r="AD44" i="1"/>
  <c r="AG44" i="1" l="1"/>
  <c r="AH44" i="1" s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12" i="1"/>
  <c r="AB16" i="1"/>
  <c r="AA1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6" i="1"/>
  <c r="Y7" i="1"/>
  <c r="Y8" i="1"/>
  <c r="Y9" i="1"/>
  <c r="Y10" i="1"/>
  <c r="AG10" i="1" s="1"/>
  <c r="AH10" i="1" s="1"/>
  <c r="Y11" i="1"/>
  <c r="Y12" i="1"/>
  <c r="Y13" i="1"/>
  <c r="Y14" i="1"/>
  <c r="AG14" i="1" s="1"/>
  <c r="AH14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AG34" i="1" s="1"/>
  <c r="AH34" i="1" s="1"/>
  <c r="Y35" i="1"/>
  <c r="Y36" i="1"/>
  <c r="Y37" i="1"/>
  <c r="Y38" i="1"/>
  <c r="Y40" i="1"/>
  <c r="Y41" i="1"/>
  <c r="Y42" i="1"/>
  <c r="Y43" i="1"/>
  <c r="Y45" i="1"/>
  <c r="Y46" i="1"/>
  <c r="Y47" i="1"/>
  <c r="Y48" i="1"/>
  <c r="Y49" i="1"/>
  <c r="Y50" i="1"/>
  <c r="Y51" i="1"/>
  <c r="Y52" i="1"/>
  <c r="Y53" i="1"/>
  <c r="Y54" i="1"/>
  <c r="Y55" i="1"/>
  <c r="Y56" i="1"/>
  <c r="AG56" i="1" s="1"/>
  <c r="AH56" i="1" s="1"/>
  <c r="Y57" i="1"/>
  <c r="Y58" i="1"/>
  <c r="Y59" i="1"/>
  <c r="Y60" i="1"/>
  <c r="AG60" i="1" s="1"/>
  <c r="AH60" i="1" s="1"/>
  <c r="Y61" i="1"/>
  <c r="Y62" i="1"/>
  <c r="Y63" i="1"/>
  <c r="Y64" i="1"/>
  <c r="Y65" i="1"/>
  <c r="Y66" i="1"/>
  <c r="Y67" i="1"/>
  <c r="Y68" i="1"/>
  <c r="Y69" i="1"/>
  <c r="Y6" i="1"/>
  <c r="AG6" i="1" s="1"/>
  <c r="AH6" i="1" s="1"/>
  <c r="AG32" i="1" l="1"/>
  <c r="AH32" i="1" s="1"/>
  <c r="AG20" i="1"/>
  <c r="AH20" i="1" s="1"/>
  <c r="AG16" i="1"/>
  <c r="AH16" i="1" s="1"/>
  <c r="AG12" i="1"/>
  <c r="AH12" i="1" s="1"/>
  <c r="AG8" i="1"/>
  <c r="AH8" i="1" s="1"/>
  <c r="AG65" i="1"/>
  <c r="AH65" i="1" s="1"/>
  <c r="AG61" i="1"/>
  <c r="AH61" i="1" s="1"/>
  <c r="AG57" i="1"/>
  <c r="AH57" i="1" s="1"/>
  <c r="AG53" i="1"/>
  <c r="AH53" i="1" s="1"/>
  <c r="AG35" i="1"/>
  <c r="AH35" i="1" s="1"/>
  <c r="AG19" i="1"/>
  <c r="AH19" i="1" s="1"/>
  <c r="AG15" i="1"/>
  <c r="AH15" i="1" s="1"/>
  <c r="AG11" i="1"/>
  <c r="AH11" i="1" s="1"/>
  <c r="AG7" i="1"/>
  <c r="AH7" i="1" s="1"/>
  <c r="AG59" i="1"/>
  <c r="AH59" i="1" s="1"/>
  <c r="AG47" i="1"/>
  <c r="AH47" i="1" s="1"/>
  <c r="AG29" i="1"/>
  <c r="AH29" i="1" s="1"/>
  <c r="AG13" i="1"/>
  <c r="AH13" i="1" s="1"/>
  <c r="AF23" i="1"/>
  <c r="AB23" i="1"/>
  <c r="AA23" i="1"/>
  <c r="AG23" i="1" l="1"/>
  <c r="AH23" i="1" s="1"/>
  <c r="AE27" i="1"/>
  <c r="AG27" i="1" s="1"/>
  <c r="AH27" i="1" s="1"/>
  <c r="AE28" i="1"/>
  <c r="AG28" i="1" s="1"/>
  <c r="AH28" i="1" s="1"/>
  <c r="AE36" i="1"/>
  <c r="AG36" i="1" s="1"/>
  <c r="AH36" i="1" s="1"/>
  <c r="AE38" i="1"/>
  <c r="AG38" i="1" s="1"/>
  <c r="AH38" i="1" s="1"/>
  <c r="AE41" i="1"/>
  <c r="AG41" i="1" s="1"/>
  <c r="AH41" i="1" s="1"/>
  <c r="AE48" i="1"/>
  <c r="AG48" i="1" s="1"/>
  <c r="AH48" i="1" s="1"/>
  <c r="AE54" i="1"/>
  <c r="AG54" i="1" s="1"/>
  <c r="AH54" i="1" s="1"/>
  <c r="AE69" i="1"/>
  <c r="AG69" i="1" s="1"/>
  <c r="AH69" i="1" s="1"/>
  <c r="AE26" i="1"/>
  <c r="AG26" i="1" s="1"/>
  <c r="AH26" i="1" s="1"/>
  <c r="AE70" i="1" l="1"/>
  <c r="AB67" i="1" l="1"/>
  <c r="AC25" i="1" l="1"/>
  <c r="AG25" i="1" s="1"/>
  <c r="AH25" i="1" s="1"/>
  <c r="AC21" i="1"/>
  <c r="AG21" i="1" s="1"/>
  <c r="AH21" i="1" s="1"/>
  <c r="AC24" i="1"/>
  <c r="AG24" i="1" s="1"/>
  <c r="AH24" i="1" s="1"/>
  <c r="AC9" i="1"/>
  <c r="AG9" i="1" s="1"/>
  <c r="AH9" i="1" s="1"/>
  <c r="AB17" i="1"/>
  <c r="AB18" i="1"/>
  <c r="AB22" i="1"/>
  <c r="AB30" i="1"/>
  <c r="AB33" i="1"/>
  <c r="AB45" i="1"/>
  <c r="AB46" i="1"/>
  <c r="AB52" i="1"/>
  <c r="AB58" i="1"/>
  <c r="AB68" i="1"/>
  <c r="AA17" i="1"/>
  <c r="AG17" i="1" s="1"/>
  <c r="AH17" i="1" s="1"/>
  <c r="AA18" i="1"/>
  <c r="AG18" i="1" s="1"/>
  <c r="AH18" i="1" s="1"/>
  <c r="AA22" i="1"/>
  <c r="AG22" i="1" s="1"/>
  <c r="AH22" i="1" s="1"/>
  <c r="AA30" i="1"/>
  <c r="AA33" i="1"/>
  <c r="AG33" i="1" s="1"/>
  <c r="AH33" i="1" s="1"/>
  <c r="AA45" i="1"/>
  <c r="AG45" i="1" s="1"/>
  <c r="AH45" i="1" s="1"/>
  <c r="AA46" i="1"/>
  <c r="AG46" i="1" s="1"/>
  <c r="AH46" i="1" s="1"/>
  <c r="AA52" i="1"/>
  <c r="AA58" i="1"/>
  <c r="AG58" i="1" s="1"/>
  <c r="AH58" i="1" s="1"/>
  <c r="AA67" i="1"/>
  <c r="AG67" i="1" s="1"/>
  <c r="AH67" i="1" s="1"/>
  <c r="AA68" i="1"/>
  <c r="AG68" i="1" s="1"/>
  <c r="AH68" i="1" s="1"/>
  <c r="AG52" i="1" l="1"/>
  <c r="AH52" i="1" s="1"/>
  <c r="AG30" i="1"/>
  <c r="AH30" i="1" s="1"/>
  <c r="Z70" i="1"/>
  <c r="AC31" i="1" l="1"/>
  <c r="AG31" i="1" s="1"/>
  <c r="AH31" i="1" s="1"/>
  <c r="AC37" i="1"/>
  <c r="AG37" i="1" s="1"/>
  <c r="AH37" i="1" s="1"/>
  <c r="AC40" i="1"/>
  <c r="AG40" i="1" s="1"/>
  <c r="AH40" i="1" s="1"/>
  <c r="AC42" i="1"/>
  <c r="AG42" i="1" s="1"/>
  <c r="AH42" i="1" s="1"/>
  <c r="AC43" i="1"/>
  <c r="AG43" i="1" s="1"/>
  <c r="AH43" i="1" s="1"/>
  <c r="AC49" i="1"/>
  <c r="AG49" i="1" s="1"/>
  <c r="AH49" i="1" s="1"/>
  <c r="AC50" i="1"/>
  <c r="AG50" i="1" s="1"/>
  <c r="AH50" i="1" s="1"/>
  <c r="AC51" i="1"/>
  <c r="AG51" i="1" s="1"/>
  <c r="AH51" i="1" s="1"/>
  <c r="AC55" i="1"/>
  <c r="AG55" i="1" s="1"/>
  <c r="AH55" i="1" s="1"/>
  <c r="AC62" i="1"/>
  <c r="AG62" i="1" s="1"/>
  <c r="AH62" i="1" s="1"/>
  <c r="AC63" i="1"/>
  <c r="AG63" i="1" s="1"/>
  <c r="AH63" i="1" s="1"/>
  <c r="AC64" i="1"/>
  <c r="AG64" i="1" s="1"/>
  <c r="AH64" i="1" s="1"/>
  <c r="AC66" i="1"/>
  <c r="AG66" i="1" s="1"/>
  <c r="AH66" i="1" s="1"/>
  <c r="AH70" i="1" l="1"/>
  <c r="AC70" i="1"/>
  <c r="AD70" i="1"/>
  <c r="Y70" i="1"/>
  <c r="AA70" i="1" l="1"/>
  <c r="AB70" i="1"/>
  <c r="AH72" i="1" s="1"/>
  <c r="C70" i="1"/>
</calcChain>
</file>

<file path=xl/sharedStrings.xml><?xml version="1.0" encoding="utf-8"?>
<sst xmlns="http://schemas.openxmlformats.org/spreadsheetml/2006/main" count="342" uniqueCount="133">
  <si>
    <t>№ поля</t>
  </si>
  <si>
    <t xml:space="preserve">Л-2                                          </t>
  </si>
  <si>
    <t xml:space="preserve">Л-3-1                                             </t>
  </si>
  <si>
    <t xml:space="preserve">Л-3-2                                             </t>
  </si>
  <si>
    <t xml:space="preserve">Л-3-3                                             </t>
  </si>
  <si>
    <t xml:space="preserve">Л-3-4                                             </t>
  </si>
  <si>
    <t xml:space="preserve">Л-4                                       </t>
  </si>
  <si>
    <t xml:space="preserve">Л-5                                       </t>
  </si>
  <si>
    <t xml:space="preserve">Л-5-1                                             </t>
  </si>
  <si>
    <t xml:space="preserve">Л-5-2                                             </t>
  </si>
  <si>
    <t xml:space="preserve">Л-5-3                                             </t>
  </si>
  <si>
    <t xml:space="preserve">Л-6                                               </t>
  </si>
  <si>
    <t xml:space="preserve">Л-6-1                                             </t>
  </si>
  <si>
    <t xml:space="preserve">Л-6-2                                             </t>
  </si>
  <si>
    <t xml:space="preserve">Л-7                                            </t>
  </si>
  <si>
    <t xml:space="preserve">Л-8                                               </t>
  </si>
  <si>
    <t xml:space="preserve">Л-9                                               </t>
  </si>
  <si>
    <t xml:space="preserve">Л-12                                           </t>
  </si>
  <si>
    <t xml:space="preserve">Л-12-1                                            </t>
  </si>
  <si>
    <t xml:space="preserve">Л-13                                           </t>
  </si>
  <si>
    <t>Л-14</t>
  </si>
  <si>
    <t>Л-14-1</t>
  </si>
  <si>
    <t>Л-14-2</t>
  </si>
  <si>
    <t xml:space="preserve">Г-1                                               </t>
  </si>
  <si>
    <t xml:space="preserve">Г-2                                           </t>
  </si>
  <si>
    <t xml:space="preserve">Г-2-1                                               </t>
  </si>
  <si>
    <t xml:space="preserve">Г-4                                             </t>
  </si>
  <si>
    <t xml:space="preserve">Г-4-1                                             </t>
  </si>
  <si>
    <t xml:space="preserve">Г-5                                            </t>
  </si>
  <si>
    <t xml:space="preserve">Г-6                                             </t>
  </si>
  <si>
    <t xml:space="preserve">Г-7                                          </t>
  </si>
  <si>
    <t xml:space="preserve">Г-8                                               </t>
  </si>
  <si>
    <t xml:space="preserve">Г-9                                               </t>
  </si>
  <si>
    <t xml:space="preserve">Г-10                                            </t>
  </si>
  <si>
    <t xml:space="preserve">Г-11                                            </t>
  </si>
  <si>
    <t xml:space="preserve">Г-12                                              </t>
  </si>
  <si>
    <t xml:space="preserve">Г-13                            </t>
  </si>
  <si>
    <t xml:space="preserve">Г-14                                              </t>
  </si>
  <si>
    <t xml:space="preserve">Г-15                                              </t>
  </si>
  <si>
    <t xml:space="preserve">Г-16                                         </t>
  </si>
  <si>
    <t xml:space="preserve">Г-17                                              </t>
  </si>
  <si>
    <t xml:space="preserve">Г-18                                              </t>
  </si>
  <si>
    <t xml:space="preserve">Г-19                                              </t>
  </si>
  <si>
    <t xml:space="preserve">Г-20                                              </t>
  </si>
  <si>
    <t xml:space="preserve">Г-21                                              </t>
  </si>
  <si>
    <t xml:space="preserve">С-1                                               </t>
  </si>
  <si>
    <t xml:space="preserve">С-2                                               </t>
  </si>
  <si>
    <t xml:space="preserve">С-3                                               </t>
  </si>
  <si>
    <t xml:space="preserve">С-4                                               </t>
  </si>
  <si>
    <t xml:space="preserve">С-4-1                                             </t>
  </si>
  <si>
    <t xml:space="preserve">С-5                                               </t>
  </si>
  <si>
    <t xml:space="preserve">С-5-1                                               </t>
  </si>
  <si>
    <t xml:space="preserve">С-6                                               </t>
  </si>
  <si>
    <t xml:space="preserve">С-7                                               </t>
  </si>
  <si>
    <t xml:space="preserve">С-8                                               </t>
  </si>
  <si>
    <t xml:space="preserve">С-9                                               </t>
  </si>
  <si>
    <t xml:space="preserve">С-10                                              </t>
  </si>
  <si>
    <t>№ п/п</t>
  </si>
  <si>
    <t>Тип почв</t>
  </si>
  <si>
    <t>S, га</t>
  </si>
  <si>
    <t>Г-6-1</t>
  </si>
  <si>
    <t>Г-8-1</t>
  </si>
  <si>
    <t>высокое</t>
  </si>
  <si>
    <t>среднее</t>
  </si>
  <si>
    <t>низкое</t>
  </si>
  <si>
    <t>Сер. лес</t>
  </si>
  <si>
    <t>Черноз.</t>
  </si>
  <si>
    <t>Тём-сер. лес</t>
  </si>
  <si>
    <t>Свет-сер. лес</t>
  </si>
  <si>
    <t>Черноз</t>
  </si>
  <si>
    <t>Мех состав</t>
  </si>
  <si>
    <t>Ср.сугл</t>
  </si>
  <si>
    <t>Лег.сугл</t>
  </si>
  <si>
    <t>Тяж.сугл</t>
  </si>
  <si>
    <t>Супес.</t>
  </si>
  <si>
    <t>Баллы плодор</t>
  </si>
  <si>
    <t>рН</t>
  </si>
  <si>
    <t>Гумус</t>
  </si>
  <si>
    <t>Фосфор</t>
  </si>
  <si>
    <t>Калий</t>
  </si>
  <si>
    <t>Урож-сть план т/га</t>
  </si>
  <si>
    <t>Карбамид</t>
  </si>
  <si>
    <t>Аммофос</t>
  </si>
  <si>
    <t>Калий хлор</t>
  </si>
  <si>
    <t>Люцерна</t>
  </si>
  <si>
    <t>Пар</t>
  </si>
  <si>
    <t>Клевер</t>
  </si>
  <si>
    <t>Ячмень</t>
  </si>
  <si>
    <t>Кукуруза</t>
  </si>
  <si>
    <t xml:space="preserve">Г-3-1                                             </t>
  </si>
  <si>
    <t>Г-3-2</t>
  </si>
  <si>
    <t>Г-3-3</t>
  </si>
  <si>
    <t>Минеральные удобрения</t>
  </si>
  <si>
    <t>кг/га</t>
  </si>
  <si>
    <t>стартовые дозы</t>
  </si>
  <si>
    <t xml:space="preserve"> тонн на поле</t>
  </si>
  <si>
    <t>Горох</t>
  </si>
  <si>
    <t>фос мука 1т/га</t>
  </si>
  <si>
    <t>фос мука 1,5т/га</t>
  </si>
  <si>
    <t>навоз 50т/га</t>
  </si>
  <si>
    <t>уже внесено 290 кг/га диаммофоски при посеве</t>
  </si>
  <si>
    <t>известковано 18г</t>
  </si>
  <si>
    <t>Диаммофоска</t>
  </si>
  <si>
    <t>извесковано 17 г</t>
  </si>
  <si>
    <t>известковано 15 г</t>
  </si>
  <si>
    <t>известкование 19 г</t>
  </si>
  <si>
    <t>Фос мука</t>
  </si>
  <si>
    <t>Система удобрений на сезон 2018-19 с фосмукой</t>
  </si>
  <si>
    <t>Примечание</t>
  </si>
  <si>
    <t>Оз пшен</t>
  </si>
  <si>
    <t>Горчица</t>
  </si>
  <si>
    <t>Яр  пшен</t>
  </si>
  <si>
    <t>Культура сезона           2018-19</t>
  </si>
  <si>
    <t>Амм селитра</t>
  </si>
  <si>
    <t>N:S 21:24</t>
  </si>
  <si>
    <t>Л-12(а)</t>
  </si>
  <si>
    <t>ранней весной</t>
  </si>
  <si>
    <t>кущение</t>
  </si>
  <si>
    <t>колошение</t>
  </si>
  <si>
    <t>флаг листа</t>
  </si>
  <si>
    <t>осень</t>
  </si>
  <si>
    <t>при посеве</t>
  </si>
  <si>
    <t>тыс руб/га</t>
  </si>
  <si>
    <t>перед посевом</t>
  </si>
  <si>
    <t>уже внесено KCL с осени</t>
  </si>
  <si>
    <t>8:20:30</t>
  </si>
  <si>
    <t>Покупка весной 2019 года:</t>
  </si>
  <si>
    <t>Фос мука Р20</t>
  </si>
  <si>
    <t>Покупка удобрений весной, тыс. руб:</t>
  </si>
  <si>
    <t>Г-8</t>
  </si>
  <si>
    <t>Горчица на семена</t>
  </si>
  <si>
    <t>Озимая пшеница</t>
  </si>
  <si>
    <t>Яровая пшеница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</si>
</sst>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6" borderId="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7" borderId="1" xfId="0" applyNumberFormat="1" applyFont="1" applyFill="1" applyBorder="1" applyAlignment="1">
      <alignment horizontal="left" vertical="center"/>
    </xf>
    <xf numFmtId="3" fontId="1" fillId="0" borderId="3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8" borderId="1" xfId="0" applyFont="1" applyFill="1" applyBorder="1" applyAlignment="1">
      <alignment horizontal="center" vertical="center" wrapText="1"/>
    </xf>
    <xf numFmtId="165" fontId="1" fillId="0" borderId="56" xfId="0" applyNumberFormat="1" applyFont="1" applyFill="1" applyBorder="1" applyAlignment="1">
      <alignment horizontal="center" vertical="center" wrapText="1"/>
    </xf>
    <xf numFmtId="165" fontId="1" fillId="0" borderId="57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65" fontId="1" fillId="0" borderId="58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49" fontId="1" fillId="2" borderId="26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454433</xdr:colOff>
      <xdr:row>3</xdr:row>
      <xdr:rowOff>47431</xdr:rowOff>
    </xdr:from>
    <xdr:to>
      <xdr:col>3</xdr:col>
      <xdr:colOff>454433</xdr:colOff>
      <xdr:row>3</xdr:row>
      <xdr:rowOff>172776</xdr:rowOff>
    </xdr:to>
    <xdr:cxnSp macro="">
      <xdr:nvCxnSpPr>
        <xdr:cNvPr id="24" name="Прямая со стрелкой 23"/>
        <xdr:cNvCxnSpPr/>
      </xdr:nvCxnSpPr>
      <xdr:spPr>
        <a:xfrm>
          <a:off x="1456963" y="894529"/>
          <a:ext cx="0" cy="12534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171369</xdr:colOff>
      <xdr:row>71</xdr:row>
      <xdr:rowOff>0</xdr:rowOff>
    </xdr:from>
    <xdr:to>
      <xdr:col>10</xdr:col>
      <xdr:colOff>704975</xdr:colOff>
      <xdr:row>72</xdr:row>
      <xdr:rowOff>8626</xdr:rowOff>
    </xdr:to>
    <xdr:sp macro="" textlink="">
      <xdr:nvSpPr>
        <xdr:cNvPr id="2" name="Прямоугольник 1"/>
        <xdr:cNvSpPr/>
      </xdr:nvSpPr>
      <xdr:spPr>
        <a:xfrm>
          <a:off x="4275078" y="14011763"/>
          <a:ext cx="533606" cy="218124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385123</xdr:colOff>
      <xdr:row>70</xdr:row>
      <xdr:rowOff>55045</xdr:rowOff>
    </xdr:from>
    <xdr:to>
      <xdr:col>4</xdr:col>
      <xdr:colOff>882410</xdr:colOff>
      <xdr:row>72</xdr:row>
      <xdr:rowOff>4263</xdr:rowOff>
    </xdr:to>
    <xdr:sp macro="" textlink="">
      <xdr:nvSpPr>
        <xdr:cNvPr id="3" name="Прямоугольник 2"/>
        <xdr:cNvSpPr/>
      </xdr:nvSpPr>
      <xdr:spPr>
        <a:xfrm>
          <a:off x="1661448" y="13183871"/>
          <a:ext cx="497287" cy="20897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tabSelected="1" topLeftCell="B1" zoomScale="70" zoomScaleNormal="70" workbookViewId="0">
      <selection activeCell="O82" sqref="O82"/>
    </sheetView>
  </sheetViews>
  <sheetFormatPr defaultRowHeight="15.65" x14ac:dyDescent="0.25"/>
  <cols>
    <col min="1" max="1" width="4.625" style="2" hidden="1" customWidth="1"/>
    <col min="2" max="2" width="7.5" style="2" customWidth="1"/>
    <col min="3" max="3" width="5.375" style="2" customWidth="1"/>
    <col min="4" max="4" width="7.375" style="2" hidden="1" customWidth="1"/>
    <col min="5" max="5" width="13.875" style="2" hidden="1" customWidth="1"/>
    <col min="6" max="6" width="10.75" style="2" hidden="1" customWidth="1"/>
    <col min="7" max="7" width="4.875" style="2" customWidth="1"/>
    <col min="8" max="8" width="5" style="2" customWidth="1"/>
    <col min="9" max="9" width="5.25" style="2" customWidth="1"/>
    <col min="10" max="10" width="6.625" style="2" customWidth="1"/>
    <col min="11" max="11" width="12.125" style="2" customWidth="1"/>
    <col min="12" max="12" width="6.75" style="2" customWidth="1"/>
    <col min="13" max="13" width="8" style="2" customWidth="1"/>
    <col min="14" max="14" width="8.375" style="2" customWidth="1"/>
    <col min="15" max="15" width="6.125" style="2" customWidth="1"/>
    <col min="16" max="16" width="6.75" style="2" customWidth="1"/>
    <col min="17" max="17" width="6.5" style="2" customWidth="1"/>
    <col min="18" max="18" width="7" style="2" customWidth="1"/>
    <col min="19" max="19" width="7.125" style="2" customWidth="1"/>
    <col min="20" max="20" width="6.75" style="2" customWidth="1"/>
    <col min="21" max="21" width="7.5" style="2" customWidth="1"/>
    <col min="22" max="22" width="8.25" style="2" customWidth="1"/>
    <col min="23" max="23" width="5.75" style="2" customWidth="1"/>
    <col min="24" max="24" width="8.5" style="2" customWidth="1"/>
    <col min="25" max="25" width="6.375" style="2" hidden="1" customWidth="1"/>
    <col min="26" max="26" width="5.875" style="2" hidden="1" customWidth="1"/>
    <col min="27" max="27" width="6" style="2" hidden="1" customWidth="1"/>
    <col min="28" max="28" width="6.5" style="2" hidden="1" customWidth="1"/>
    <col min="29" max="29" width="6.875" style="2" hidden="1" customWidth="1"/>
    <col min="30" max="30" width="5.5" style="2" hidden="1" customWidth="1"/>
    <col min="31" max="32" width="5.75" style="2" hidden="1" customWidth="1"/>
    <col min="33" max="33" width="7" style="2" customWidth="1"/>
    <col min="34" max="34" width="7.5" style="2" customWidth="1"/>
    <col min="35" max="35" width="18" style="54" customWidth="1"/>
    <col min="36" max="36" width="9" style="1"/>
  </cols>
  <sheetData>
    <row r="1" spans="1:36" ht="23.8" thickBot="1" x14ac:dyDescent="0.3">
      <c r="B1" s="137" t="s">
        <v>107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6" s="6" customFormat="1" ht="14.95" customHeight="1" thickBot="1" x14ac:dyDescent="0.35">
      <c r="A2" s="131" t="s">
        <v>57</v>
      </c>
      <c r="B2" s="155" t="s">
        <v>0</v>
      </c>
      <c r="C2" s="139" t="s">
        <v>59</v>
      </c>
      <c r="D2" s="134" t="s">
        <v>75</v>
      </c>
      <c r="E2" s="139" t="s">
        <v>58</v>
      </c>
      <c r="F2" s="160" t="s">
        <v>70</v>
      </c>
      <c r="G2" s="155" t="s">
        <v>76</v>
      </c>
      <c r="H2" s="139" t="s">
        <v>77</v>
      </c>
      <c r="I2" s="139" t="s">
        <v>78</v>
      </c>
      <c r="J2" s="160" t="s">
        <v>79</v>
      </c>
      <c r="K2" s="155" t="s">
        <v>112</v>
      </c>
      <c r="L2" s="160" t="s">
        <v>80</v>
      </c>
      <c r="M2" s="138" t="s">
        <v>92</v>
      </c>
      <c r="N2" s="138"/>
      <c r="O2" s="138"/>
      <c r="P2" s="138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40"/>
      <c r="AI2" s="147" t="s">
        <v>108</v>
      </c>
      <c r="AJ2" s="1"/>
    </row>
    <row r="3" spans="1:36" s="6" customFormat="1" ht="14.95" customHeight="1" thickBot="1" x14ac:dyDescent="0.35">
      <c r="A3" s="132"/>
      <c r="B3" s="156"/>
      <c r="C3" s="158"/>
      <c r="D3" s="135"/>
      <c r="E3" s="158"/>
      <c r="F3" s="161"/>
      <c r="G3" s="156"/>
      <c r="H3" s="158"/>
      <c r="I3" s="158"/>
      <c r="J3" s="161"/>
      <c r="K3" s="156"/>
      <c r="L3" s="161"/>
      <c r="M3" s="141" t="s">
        <v>93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3" t="s">
        <v>95</v>
      </c>
      <c r="Z3" s="144"/>
      <c r="AA3" s="144"/>
      <c r="AB3" s="144"/>
      <c r="AC3" s="144"/>
      <c r="AD3" s="144"/>
      <c r="AE3" s="144"/>
      <c r="AF3" s="145"/>
      <c r="AG3" s="141" t="s">
        <v>122</v>
      </c>
      <c r="AH3" s="142"/>
      <c r="AI3" s="148"/>
      <c r="AJ3" s="1"/>
    </row>
    <row r="4" spans="1:36" ht="32.6" customHeight="1" thickBot="1" x14ac:dyDescent="0.3">
      <c r="A4" s="133"/>
      <c r="B4" s="156"/>
      <c r="C4" s="158"/>
      <c r="D4" s="136"/>
      <c r="E4" s="158"/>
      <c r="F4" s="161"/>
      <c r="G4" s="156"/>
      <c r="H4" s="158"/>
      <c r="I4" s="158"/>
      <c r="J4" s="161"/>
      <c r="K4" s="156"/>
      <c r="L4" s="161"/>
      <c r="M4" s="146" t="s">
        <v>113</v>
      </c>
      <c r="N4" s="141"/>
      <c r="O4" s="141"/>
      <c r="P4" s="142"/>
      <c r="Q4" s="146" t="s">
        <v>81</v>
      </c>
      <c r="R4" s="142"/>
      <c r="S4" s="102" t="s">
        <v>82</v>
      </c>
      <c r="T4" s="101" t="s">
        <v>83</v>
      </c>
      <c r="U4" s="101" t="s">
        <v>102</v>
      </c>
      <c r="V4" s="119" t="s">
        <v>125</v>
      </c>
      <c r="W4" s="153" t="s">
        <v>127</v>
      </c>
      <c r="X4" s="92" t="s">
        <v>114</v>
      </c>
      <c r="Y4" s="129" t="s">
        <v>113</v>
      </c>
      <c r="Z4" s="125" t="s">
        <v>81</v>
      </c>
      <c r="AA4" s="125" t="s">
        <v>82</v>
      </c>
      <c r="AB4" s="125" t="s">
        <v>83</v>
      </c>
      <c r="AC4" s="125" t="s">
        <v>102</v>
      </c>
      <c r="AD4" s="123" t="s">
        <v>125</v>
      </c>
      <c r="AE4" s="125" t="s">
        <v>106</v>
      </c>
      <c r="AF4" s="127" t="s">
        <v>114</v>
      </c>
      <c r="AG4" s="150"/>
      <c r="AH4" s="151"/>
      <c r="AI4" s="148"/>
    </row>
    <row r="5" spans="1:36" ht="32.6" customHeight="1" thickBot="1" x14ac:dyDescent="0.3">
      <c r="A5" s="72"/>
      <c r="B5" s="157"/>
      <c r="C5" s="159"/>
      <c r="D5" s="73"/>
      <c r="E5" s="159"/>
      <c r="F5" s="162"/>
      <c r="G5" s="157"/>
      <c r="H5" s="159"/>
      <c r="I5" s="159"/>
      <c r="J5" s="162"/>
      <c r="K5" s="157"/>
      <c r="L5" s="162"/>
      <c r="M5" s="70" t="s">
        <v>116</v>
      </c>
      <c r="N5" s="71" t="s">
        <v>123</v>
      </c>
      <c r="O5" s="69" t="s">
        <v>117</v>
      </c>
      <c r="P5" s="68" t="s">
        <v>118</v>
      </c>
      <c r="Q5" s="70" t="s">
        <v>117</v>
      </c>
      <c r="R5" s="68" t="s">
        <v>119</v>
      </c>
      <c r="S5" s="70" t="s">
        <v>121</v>
      </c>
      <c r="T5" s="69" t="s">
        <v>120</v>
      </c>
      <c r="U5" s="69" t="s">
        <v>121</v>
      </c>
      <c r="V5" s="69" t="s">
        <v>121</v>
      </c>
      <c r="W5" s="154"/>
      <c r="X5" s="117" t="s">
        <v>123</v>
      </c>
      <c r="Y5" s="130"/>
      <c r="Z5" s="126"/>
      <c r="AA5" s="126"/>
      <c r="AB5" s="126"/>
      <c r="AC5" s="126"/>
      <c r="AD5" s="124"/>
      <c r="AE5" s="126"/>
      <c r="AF5" s="128"/>
      <c r="AG5" s="150"/>
      <c r="AH5" s="152"/>
      <c r="AI5" s="149"/>
    </row>
    <row r="6" spans="1:36" ht="15.65" customHeight="1" x14ac:dyDescent="0.25">
      <c r="A6" s="46">
        <v>1</v>
      </c>
      <c r="B6" s="11" t="s">
        <v>1</v>
      </c>
      <c r="C6" s="12">
        <v>97</v>
      </c>
      <c r="D6" s="12">
        <v>3</v>
      </c>
      <c r="E6" s="12" t="s">
        <v>65</v>
      </c>
      <c r="F6" s="13" t="s">
        <v>71</v>
      </c>
      <c r="G6" s="14">
        <v>4.9000000000000004</v>
      </c>
      <c r="H6" s="15">
        <v>2.7</v>
      </c>
      <c r="I6" s="50">
        <v>118</v>
      </c>
      <c r="J6" s="51">
        <v>118</v>
      </c>
      <c r="K6" s="81" t="s">
        <v>84</v>
      </c>
      <c r="L6" s="82">
        <v>2</v>
      </c>
      <c r="M6" s="11"/>
      <c r="N6" s="83"/>
      <c r="O6" s="83"/>
      <c r="P6" s="86"/>
      <c r="Q6" s="11"/>
      <c r="R6" s="89"/>
      <c r="S6" s="11"/>
      <c r="T6" s="84"/>
      <c r="U6" s="84"/>
      <c r="V6" s="84"/>
      <c r="W6" s="84"/>
      <c r="X6" s="13"/>
      <c r="Y6" s="106">
        <f>(M6+N6+O6+P6)*C6/1000</f>
        <v>0</v>
      </c>
      <c r="Z6" s="107">
        <f>(Q6+R6)*C6/1000</f>
        <v>0</v>
      </c>
      <c r="AA6" s="107"/>
      <c r="AB6" s="107"/>
      <c r="AC6" s="107"/>
      <c r="AD6" s="107"/>
      <c r="AE6" s="107"/>
      <c r="AF6" s="112"/>
      <c r="AG6" s="95">
        <f>((Y6*15.2)+(Z6*20.5)+(AA6*31.56)+(AB6*15.5)+(AC6*25.55)+(AD6*24.5)+(AE6*5.2)+(AF6*14.3))/C6</f>
        <v>0</v>
      </c>
      <c r="AH6" s="56">
        <f>C6*AG6</f>
        <v>0</v>
      </c>
      <c r="AI6" s="57"/>
    </row>
    <row r="7" spans="1:36" ht="15.65" customHeight="1" x14ac:dyDescent="0.25">
      <c r="A7" s="47">
        <v>2</v>
      </c>
      <c r="B7" s="16" t="s">
        <v>2</v>
      </c>
      <c r="C7" s="17">
        <v>136</v>
      </c>
      <c r="D7" s="17">
        <v>4</v>
      </c>
      <c r="E7" s="17" t="s">
        <v>65</v>
      </c>
      <c r="F7" s="18" t="s">
        <v>72</v>
      </c>
      <c r="G7" s="19">
        <v>5.2</v>
      </c>
      <c r="H7" s="20">
        <v>3.9</v>
      </c>
      <c r="I7" s="28">
        <v>142</v>
      </c>
      <c r="J7" s="33">
        <v>143</v>
      </c>
      <c r="K7" s="23" t="s">
        <v>85</v>
      </c>
      <c r="L7" s="74"/>
      <c r="M7" s="16"/>
      <c r="N7" s="79"/>
      <c r="O7" s="79"/>
      <c r="P7" s="87"/>
      <c r="Q7" s="16"/>
      <c r="R7" s="90"/>
      <c r="S7" s="16"/>
      <c r="T7" s="24"/>
      <c r="U7" s="24"/>
      <c r="V7" s="24"/>
      <c r="W7" s="24"/>
      <c r="X7" s="18"/>
      <c r="Y7" s="108">
        <f t="shared" ref="Y7:Y69" si="0">(M7+N7+O7+P7)*C7/1000</f>
        <v>0</v>
      </c>
      <c r="Z7" s="85">
        <f t="shared" ref="Z7:Z69" si="1">(Q7+R7)*C7/1000</f>
        <v>0</v>
      </c>
      <c r="AA7" s="60"/>
      <c r="AB7" s="60"/>
      <c r="AC7" s="60"/>
      <c r="AD7" s="60"/>
      <c r="AE7" s="60"/>
      <c r="AF7" s="113"/>
      <c r="AG7" s="96">
        <f t="shared" ref="AG7:AG69" si="2">((Y7*15.2)+(Z7*20.5)+(AA7*31.56)+(AB7*15.5)+(AC7*25.55)+(AD7*24.5)+(AE7*5.2)+(AF7*14.3))/C7</f>
        <v>0</v>
      </c>
      <c r="AH7" s="56">
        <f t="shared" ref="AH7:AH69" si="3">C7*AG7</f>
        <v>0</v>
      </c>
      <c r="AI7" s="58" t="s">
        <v>99</v>
      </c>
    </row>
    <row r="8" spans="1:36" ht="15.65" customHeight="1" x14ac:dyDescent="0.25">
      <c r="A8" s="47">
        <v>3</v>
      </c>
      <c r="B8" s="16" t="s">
        <v>3</v>
      </c>
      <c r="C8" s="17">
        <v>16</v>
      </c>
      <c r="D8" s="17">
        <v>4</v>
      </c>
      <c r="E8" s="17" t="s">
        <v>65</v>
      </c>
      <c r="F8" s="18" t="s">
        <v>72</v>
      </c>
      <c r="G8" s="19">
        <v>5.4</v>
      </c>
      <c r="H8" s="20">
        <v>2.7</v>
      </c>
      <c r="I8" s="28">
        <v>124</v>
      </c>
      <c r="J8" s="33">
        <v>138</v>
      </c>
      <c r="K8" s="23" t="s">
        <v>85</v>
      </c>
      <c r="L8" s="74"/>
      <c r="M8" s="16"/>
      <c r="N8" s="79"/>
      <c r="O8" s="79"/>
      <c r="P8" s="87"/>
      <c r="Q8" s="16"/>
      <c r="R8" s="90"/>
      <c r="S8" s="16"/>
      <c r="T8" s="24"/>
      <c r="U8" s="24"/>
      <c r="V8" s="24"/>
      <c r="W8" s="24"/>
      <c r="X8" s="18"/>
      <c r="Y8" s="108">
        <f t="shared" si="0"/>
        <v>0</v>
      </c>
      <c r="Z8" s="85">
        <f t="shared" si="1"/>
        <v>0</v>
      </c>
      <c r="AA8" s="60"/>
      <c r="AB8" s="60"/>
      <c r="AC8" s="60"/>
      <c r="AD8" s="60"/>
      <c r="AE8" s="60"/>
      <c r="AF8" s="113"/>
      <c r="AG8" s="96">
        <f t="shared" si="2"/>
        <v>0</v>
      </c>
      <c r="AH8" s="56">
        <f t="shared" si="3"/>
        <v>0</v>
      </c>
      <c r="AI8" s="58" t="s">
        <v>99</v>
      </c>
    </row>
    <row r="9" spans="1:36" ht="15.65" customHeight="1" x14ac:dyDescent="0.25">
      <c r="A9" s="47">
        <v>4</v>
      </c>
      <c r="B9" s="16" t="s">
        <v>4</v>
      </c>
      <c r="C9" s="17">
        <v>59</v>
      </c>
      <c r="D9" s="17">
        <v>4</v>
      </c>
      <c r="E9" s="17" t="s">
        <v>65</v>
      </c>
      <c r="F9" s="18" t="s">
        <v>72</v>
      </c>
      <c r="G9" s="19">
        <v>5.4</v>
      </c>
      <c r="H9" s="20">
        <v>2.7</v>
      </c>
      <c r="I9" s="35">
        <v>209</v>
      </c>
      <c r="J9" s="34">
        <v>153</v>
      </c>
      <c r="K9" s="23" t="s">
        <v>109</v>
      </c>
      <c r="L9" s="74">
        <v>5.5</v>
      </c>
      <c r="M9" s="16">
        <v>200</v>
      </c>
      <c r="N9" s="79"/>
      <c r="O9" s="79"/>
      <c r="P9" s="87">
        <v>150</v>
      </c>
      <c r="Q9" s="16">
        <v>15</v>
      </c>
      <c r="R9" s="90">
        <v>15</v>
      </c>
      <c r="S9" s="16"/>
      <c r="T9" s="24"/>
      <c r="U9" s="78">
        <v>290</v>
      </c>
      <c r="V9" s="24"/>
      <c r="W9" s="24"/>
      <c r="X9" s="18"/>
      <c r="Y9" s="108">
        <f t="shared" si="0"/>
        <v>20.65</v>
      </c>
      <c r="Z9" s="85">
        <f t="shared" si="1"/>
        <v>1.77</v>
      </c>
      <c r="AA9" s="60"/>
      <c r="AB9" s="60"/>
      <c r="AC9" s="60">
        <f>C9*U9/1000</f>
        <v>17.11</v>
      </c>
      <c r="AD9" s="60"/>
      <c r="AE9" s="60"/>
      <c r="AF9" s="113"/>
      <c r="AG9" s="96">
        <f t="shared" si="2"/>
        <v>13.344499999999998</v>
      </c>
      <c r="AH9" s="56">
        <f t="shared" si="3"/>
        <v>787.32549999999992</v>
      </c>
      <c r="AI9" s="58"/>
    </row>
    <row r="10" spans="1:36" ht="15.65" customHeight="1" x14ac:dyDescent="0.25">
      <c r="A10" s="47">
        <v>5</v>
      </c>
      <c r="B10" s="16" t="s">
        <v>5</v>
      </c>
      <c r="C10" s="17">
        <v>5</v>
      </c>
      <c r="D10" s="17">
        <v>4</v>
      </c>
      <c r="E10" s="17" t="s">
        <v>65</v>
      </c>
      <c r="F10" s="18" t="s">
        <v>72</v>
      </c>
      <c r="G10" s="19">
        <v>5.2</v>
      </c>
      <c r="H10" s="20">
        <v>3.9</v>
      </c>
      <c r="I10" s="35">
        <v>163</v>
      </c>
      <c r="J10" s="33">
        <v>142</v>
      </c>
      <c r="K10" s="23" t="s">
        <v>84</v>
      </c>
      <c r="L10" s="74">
        <v>2</v>
      </c>
      <c r="M10" s="16"/>
      <c r="N10" s="79"/>
      <c r="O10" s="79"/>
      <c r="P10" s="87"/>
      <c r="Q10" s="16"/>
      <c r="R10" s="90"/>
      <c r="S10" s="16"/>
      <c r="T10" s="24"/>
      <c r="U10" s="24"/>
      <c r="V10" s="24"/>
      <c r="W10" s="24"/>
      <c r="X10" s="18"/>
      <c r="Y10" s="108">
        <f t="shared" si="0"/>
        <v>0</v>
      </c>
      <c r="Z10" s="85">
        <f t="shared" si="1"/>
        <v>0</v>
      </c>
      <c r="AA10" s="60"/>
      <c r="AB10" s="60"/>
      <c r="AC10" s="60"/>
      <c r="AD10" s="60"/>
      <c r="AE10" s="60"/>
      <c r="AF10" s="113"/>
      <c r="AG10" s="96">
        <f t="shared" si="2"/>
        <v>0</v>
      </c>
      <c r="AH10" s="56">
        <f t="shared" si="3"/>
        <v>0</v>
      </c>
      <c r="AI10" s="58"/>
    </row>
    <row r="11" spans="1:36" ht="15.65" customHeight="1" x14ac:dyDescent="0.25">
      <c r="A11" s="47">
        <v>6</v>
      </c>
      <c r="B11" s="16" t="s">
        <v>6</v>
      </c>
      <c r="C11" s="17">
        <v>227</v>
      </c>
      <c r="D11" s="17">
        <v>4</v>
      </c>
      <c r="E11" s="17" t="s">
        <v>66</v>
      </c>
      <c r="F11" s="18" t="s">
        <v>71</v>
      </c>
      <c r="G11" s="25">
        <v>5</v>
      </c>
      <c r="H11" s="20">
        <v>3.4</v>
      </c>
      <c r="I11" s="35">
        <v>173</v>
      </c>
      <c r="J11" s="33">
        <v>126</v>
      </c>
      <c r="K11" s="26" t="s">
        <v>86</v>
      </c>
      <c r="L11" s="74">
        <v>1.5</v>
      </c>
      <c r="M11" s="16"/>
      <c r="N11" s="79"/>
      <c r="O11" s="79"/>
      <c r="P11" s="87"/>
      <c r="Q11" s="16"/>
      <c r="R11" s="90"/>
      <c r="S11" s="16"/>
      <c r="T11" s="24"/>
      <c r="U11" s="24"/>
      <c r="V11" s="24"/>
      <c r="W11" s="24"/>
      <c r="X11" s="18"/>
      <c r="Y11" s="108">
        <f t="shared" si="0"/>
        <v>0</v>
      </c>
      <c r="Z11" s="85">
        <f t="shared" si="1"/>
        <v>0</v>
      </c>
      <c r="AA11" s="60"/>
      <c r="AB11" s="60"/>
      <c r="AC11" s="60"/>
      <c r="AD11" s="60"/>
      <c r="AE11" s="60"/>
      <c r="AF11" s="113"/>
      <c r="AG11" s="96">
        <f t="shared" si="2"/>
        <v>0</v>
      </c>
      <c r="AH11" s="56">
        <f t="shared" si="3"/>
        <v>0</v>
      </c>
      <c r="AI11" s="58"/>
    </row>
    <row r="12" spans="1:36" ht="15.65" customHeight="1" x14ac:dyDescent="0.25">
      <c r="A12" s="47">
        <v>7</v>
      </c>
      <c r="B12" s="16" t="s">
        <v>7</v>
      </c>
      <c r="C12" s="17">
        <v>208</v>
      </c>
      <c r="D12" s="17">
        <v>3</v>
      </c>
      <c r="E12" s="17" t="s">
        <v>67</v>
      </c>
      <c r="F12" s="18" t="s">
        <v>71</v>
      </c>
      <c r="G12" s="19">
        <v>5.3</v>
      </c>
      <c r="H12" s="27">
        <v>4.4000000000000004</v>
      </c>
      <c r="I12" s="21">
        <v>85</v>
      </c>
      <c r="J12" s="34">
        <v>151</v>
      </c>
      <c r="K12" s="26" t="s">
        <v>87</v>
      </c>
      <c r="L12" s="74">
        <v>3.5</v>
      </c>
      <c r="M12" s="16"/>
      <c r="N12" s="79">
        <v>100</v>
      </c>
      <c r="O12" s="79"/>
      <c r="P12" s="87"/>
      <c r="Q12" s="16">
        <v>15</v>
      </c>
      <c r="R12" s="90"/>
      <c r="S12" s="16"/>
      <c r="T12" s="24"/>
      <c r="U12" s="24"/>
      <c r="V12" s="24">
        <v>100</v>
      </c>
      <c r="W12" s="24"/>
      <c r="X12" s="18"/>
      <c r="Y12" s="108">
        <f t="shared" si="0"/>
        <v>20.8</v>
      </c>
      <c r="Z12" s="85">
        <f t="shared" si="1"/>
        <v>3.12</v>
      </c>
      <c r="AA12" s="60"/>
      <c r="AB12" s="60"/>
      <c r="AC12" s="60"/>
      <c r="AD12" s="60">
        <f>C12*V12/1000</f>
        <v>20.8</v>
      </c>
      <c r="AE12" s="60"/>
      <c r="AF12" s="113"/>
      <c r="AG12" s="96">
        <f t="shared" si="2"/>
        <v>4.2774999999999999</v>
      </c>
      <c r="AH12" s="56">
        <f t="shared" si="3"/>
        <v>889.72</v>
      </c>
      <c r="AI12" s="58"/>
    </row>
    <row r="13" spans="1:36" ht="15.65" customHeight="1" x14ac:dyDescent="0.25">
      <c r="A13" s="47">
        <v>8</v>
      </c>
      <c r="B13" s="16" t="s">
        <v>8</v>
      </c>
      <c r="C13" s="17">
        <v>28</v>
      </c>
      <c r="D13" s="17">
        <v>4</v>
      </c>
      <c r="E13" s="17" t="s">
        <v>68</v>
      </c>
      <c r="F13" s="18" t="s">
        <v>71</v>
      </c>
      <c r="G13" s="25">
        <v>5</v>
      </c>
      <c r="H13" s="20">
        <v>3.2</v>
      </c>
      <c r="I13" s="35">
        <v>385</v>
      </c>
      <c r="J13" s="34">
        <v>212</v>
      </c>
      <c r="K13" s="26" t="s">
        <v>87</v>
      </c>
      <c r="L13" s="74">
        <v>4</v>
      </c>
      <c r="M13" s="16"/>
      <c r="N13" s="79">
        <v>170</v>
      </c>
      <c r="O13" s="79"/>
      <c r="P13" s="87"/>
      <c r="Q13" s="16">
        <v>15</v>
      </c>
      <c r="R13" s="90"/>
      <c r="S13" s="16"/>
      <c r="T13" s="24"/>
      <c r="U13" s="24"/>
      <c r="V13" s="24">
        <v>100</v>
      </c>
      <c r="W13" s="24"/>
      <c r="X13" s="18"/>
      <c r="Y13" s="108">
        <f t="shared" si="0"/>
        <v>4.76</v>
      </c>
      <c r="Z13" s="85">
        <f t="shared" si="1"/>
        <v>0.42</v>
      </c>
      <c r="AA13" s="60"/>
      <c r="AB13" s="60"/>
      <c r="AC13" s="60"/>
      <c r="AD13" s="60">
        <f t="shared" ref="AD13:AD69" si="4">C13*V13/1000</f>
        <v>2.8</v>
      </c>
      <c r="AE13" s="60"/>
      <c r="AF13" s="113"/>
      <c r="AG13" s="96">
        <f t="shared" si="2"/>
        <v>5.341499999999999</v>
      </c>
      <c r="AH13" s="56">
        <f t="shared" si="3"/>
        <v>149.56199999999998</v>
      </c>
      <c r="AI13" s="58" t="s">
        <v>105</v>
      </c>
    </row>
    <row r="14" spans="1:36" ht="15.65" customHeight="1" x14ac:dyDescent="0.25">
      <c r="A14" s="47">
        <v>9</v>
      </c>
      <c r="B14" s="16" t="s">
        <v>9</v>
      </c>
      <c r="C14" s="17">
        <v>17</v>
      </c>
      <c r="D14" s="17">
        <v>3</v>
      </c>
      <c r="E14" s="17" t="s">
        <v>65</v>
      </c>
      <c r="F14" s="18" t="s">
        <v>71</v>
      </c>
      <c r="G14" s="25">
        <v>4.9000000000000004</v>
      </c>
      <c r="H14" s="20">
        <v>1.7</v>
      </c>
      <c r="I14" s="28">
        <v>112</v>
      </c>
      <c r="J14" s="22">
        <v>90</v>
      </c>
      <c r="K14" s="23" t="s">
        <v>84</v>
      </c>
      <c r="L14" s="74">
        <v>2</v>
      </c>
      <c r="M14" s="16"/>
      <c r="N14" s="79"/>
      <c r="O14" s="79"/>
      <c r="P14" s="87"/>
      <c r="Q14" s="16"/>
      <c r="R14" s="90"/>
      <c r="S14" s="16"/>
      <c r="T14" s="24"/>
      <c r="U14" s="24"/>
      <c r="V14" s="24"/>
      <c r="W14" s="24"/>
      <c r="X14" s="18"/>
      <c r="Y14" s="108">
        <f t="shared" si="0"/>
        <v>0</v>
      </c>
      <c r="Z14" s="85">
        <f t="shared" si="1"/>
        <v>0</v>
      </c>
      <c r="AA14" s="60"/>
      <c r="AB14" s="60"/>
      <c r="AC14" s="60"/>
      <c r="AD14" s="60">
        <f t="shared" si="4"/>
        <v>0</v>
      </c>
      <c r="AE14" s="60"/>
      <c r="AF14" s="113"/>
      <c r="AG14" s="96">
        <f t="shared" si="2"/>
        <v>0</v>
      </c>
      <c r="AH14" s="56">
        <f t="shared" si="3"/>
        <v>0</v>
      </c>
      <c r="AI14" s="58"/>
    </row>
    <row r="15" spans="1:36" ht="15.65" customHeight="1" x14ac:dyDescent="0.25">
      <c r="A15" s="47">
        <v>10</v>
      </c>
      <c r="B15" s="16" t="s">
        <v>10</v>
      </c>
      <c r="C15" s="17">
        <v>57</v>
      </c>
      <c r="D15" s="17">
        <v>3</v>
      </c>
      <c r="E15" s="17" t="s">
        <v>68</v>
      </c>
      <c r="F15" s="18" t="s">
        <v>71</v>
      </c>
      <c r="G15" s="25">
        <v>5</v>
      </c>
      <c r="H15" s="20">
        <v>2</v>
      </c>
      <c r="I15" s="21">
        <v>95</v>
      </c>
      <c r="J15" s="22">
        <v>85</v>
      </c>
      <c r="K15" s="23" t="s">
        <v>84</v>
      </c>
      <c r="L15" s="74">
        <v>2</v>
      </c>
      <c r="M15" s="16"/>
      <c r="N15" s="79"/>
      <c r="O15" s="79"/>
      <c r="P15" s="87"/>
      <c r="Q15" s="16"/>
      <c r="R15" s="90"/>
      <c r="S15" s="16"/>
      <c r="T15" s="24"/>
      <c r="U15" s="24"/>
      <c r="V15" s="24"/>
      <c r="W15" s="24"/>
      <c r="X15" s="18"/>
      <c r="Y15" s="108">
        <f t="shared" si="0"/>
        <v>0</v>
      </c>
      <c r="Z15" s="85">
        <f t="shared" si="1"/>
        <v>0</v>
      </c>
      <c r="AA15" s="60"/>
      <c r="AB15" s="60"/>
      <c r="AC15" s="60"/>
      <c r="AD15" s="60">
        <f t="shared" si="4"/>
        <v>0</v>
      </c>
      <c r="AE15" s="60"/>
      <c r="AF15" s="113"/>
      <c r="AG15" s="96">
        <f t="shared" si="2"/>
        <v>0</v>
      </c>
      <c r="AH15" s="56">
        <f t="shared" si="3"/>
        <v>0</v>
      </c>
      <c r="AI15" s="58"/>
    </row>
    <row r="16" spans="1:36" ht="15.65" customHeight="1" x14ac:dyDescent="0.25">
      <c r="A16" s="47">
        <v>11</v>
      </c>
      <c r="B16" s="16" t="s">
        <v>11</v>
      </c>
      <c r="C16" s="17">
        <v>238</v>
      </c>
      <c r="D16" s="17">
        <v>4</v>
      </c>
      <c r="E16" s="17" t="s">
        <v>69</v>
      </c>
      <c r="F16" s="18" t="s">
        <v>71</v>
      </c>
      <c r="G16" s="25">
        <v>4.8</v>
      </c>
      <c r="H16" s="27">
        <v>4.2</v>
      </c>
      <c r="I16" s="21">
        <v>75</v>
      </c>
      <c r="J16" s="22">
        <v>88</v>
      </c>
      <c r="K16" s="23" t="s">
        <v>111</v>
      </c>
      <c r="L16" s="74">
        <v>4.5</v>
      </c>
      <c r="M16" s="16"/>
      <c r="N16" s="79">
        <v>100</v>
      </c>
      <c r="O16" s="79"/>
      <c r="P16" s="120">
        <v>50</v>
      </c>
      <c r="Q16" s="16">
        <v>15</v>
      </c>
      <c r="R16" s="90">
        <v>15</v>
      </c>
      <c r="S16" s="16">
        <v>250</v>
      </c>
      <c r="T16" s="105">
        <v>180</v>
      </c>
      <c r="U16" s="24"/>
      <c r="V16" s="24"/>
      <c r="W16" s="24"/>
      <c r="X16" s="18"/>
      <c r="Y16" s="108">
        <f t="shared" si="0"/>
        <v>35.700000000000003</v>
      </c>
      <c r="Z16" s="85">
        <f t="shared" si="1"/>
        <v>7.14</v>
      </c>
      <c r="AA16" s="60">
        <f>C16*S16/1000</f>
        <v>59.5</v>
      </c>
      <c r="AB16" s="60">
        <f>C16*T16/1000</f>
        <v>42.84</v>
      </c>
      <c r="AC16" s="60"/>
      <c r="AD16" s="60">
        <f t="shared" si="4"/>
        <v>0</v>
      </c>
      <c r="AE16" s="60"/>
      <c r="AF16" s="113"/>
      <c r="AG16" s="96">
        <f t="shared" si="2"/>
        <v>13.574999999999999</v>
      </c>
      <c r="AH16" s="56">
        <f t="shared" si="3"/>
        <v>3230.85</v>
      </c>
      <c r="AI16" s="58"/>
    </row>
    <row r="17" spans="1:35" ht="15.65" customHeight="1" x14ac:dyDescent="0.25">
      <c r="A17" s="47">
        <v>12</v>
      </c>
      <c r="B17" s="16" t="s">
        <v>12</v>
      </c>
      <c r="C17" s="17">
        <v>79</v>
      </c>
      <c r="D17" s="17">
        <v>4</v>
      </c>
      <c r="E17" s="17" t="s">
        <v>68</v>
      </c>
      <c r="F17" s="18" t="s">
        <v>73</v>
      </c>
      <c r="G17" s="29">
        <v>6.1</v>
      </c>
      <c r="H17" s="20">
        <v>2.9</v>
      </c>
      <c r="I17" s="28">
        <v>147</v>
      </c>
      <c r="J17" s="33">
        <v>125</v>
      </c>
      <c r="K17" s="23" t="s">
        <v>111</v>
      </c>
      <c r="L17" s="74">
        <v>5.5</v>
      </c>
      <c r="M17" s="16"/>
      <c r="N17" s="79">
        <v>200</v>
      </c>
      <c r="O17" s="79"/>
      <c r="P17" s="87">
        <v>140</v>
      </c>
      <c r="Q17" s="16">
        <v>15</v>
      </c>
      <c r="R17" s="90">
        <v>15</v>
      </c>
      <c r="S17" s="16">
        <v>170</v>
      </c>
      <c r="T17" s="105">
        <v>150</v>
      </c>
      <c r="U17" s="24"/>
      <c r="V17" s="24"/>
      <c r="W17" s="24"/>
      <c r="X17" s="18"/>
      <c r="Y17" s="108">
        <f t="shared" si="0"/>
        <v>26.86</v>
      </c>
      <c r="Z17" s="85">
        <f t="shared" si="1"/>
        <v>2.37</v>
      </c>
      <c r="AA17" s="60">
        <f>C17*S17/1000</f>
        <v>13.43</v>
      </c>
      <c r="AB17" s="60">
        <f>C17*T17/1000</f>
        <v>11.85</v>
      </c>
      <c r="AC17" s="60"/>
      <c r="AD17" s="60">
        <f t="shared" si="4"/>
        <v>0</v>
      </c>
      <c r="AE17" s="60"/>
      <c r="AF17" s="113"/>
      <c r="AG17" s="96">
        <f t="shared" si="2"/>
        <v>13.473199999999999</v>
      </c>
      <c r="AH17" s="56">
        <f t="shared" si="3"/>
        <v>1064.3827999999999</v>
      </c>
      <c r="AI17" s="58"/>
    </row>
    <row r="18" spans="1:35" ht="15.65" customHeight="1" x14ac:dyDescent="0.25">
      <c r="A18" s="47">
        <v>13</v>
      </c>
      <c r="B18" s="16" t="s">
        <v>13</v>
      </c>
      <c r="C18" s="17">
        <v>39</v>
      </c>
      <c r="D18" s="17">
        <v>3</v>
      </c>
      <c r="E18" s="17" t="s">
        <v>68</v>
      </c>
      <c r="F18" s="18" t="s">
        <v>73</v>
      </c>
      <c r="G18" s="19">
        <v>5.2</v>
      </c>
      <c r="H18" s="20">
        <v>2.8</v>
      </c>
      <c r="I18" s="28">
        <v>107</v>
      </c>
      <c r="J18" s="33">
        <v>107</v>
      </c>
      <c r="K18" s="23" t="s">
        <v>111</v>
      </c>
      <c r="L18" s="74">
        <v>5</v>
      </c>
      <c r="M18" s="16"/>
      <c r="N18" s="79">
        <v>170</v>
      </c>
      <c r="O18" s="79"/>
      <c r="P18" s="87">
        <v>100</v>
      </c>
      <c r="Q18" s="16">
        <v>15</v>
      </c>
      <c r="R18" s="90">
        <v>15</v>
      </c>
      <c r="S18" s="16">
        <v>160</v>
      </c>
      <c r="T18" s="105">
        <v>150</v>
      </c>
      <c r="U18" s="24"/>
      <c r="V18" s="24"/>
      <c r="W18" s="24"/>
      <c r="X18" s="18"/>
      <c r="Y18" s="108">
        <f t="shared" si="0"/>
        <v>10.53</v>
      </c>
      <c r="Z18" s="85">
        <f t="shared" si="1"/>
        <v>1.17</v>
      </c>
      <c r="AA18" s="60">
        <f>C18*S18/1000</f>
        <v>6.24</v>
      </c>
      <c r="AB18" s="60">
        <f>C18*T18/1000</f>
        <v>5.85</v>
      </c>
      <c r="AC18" s="60"/>
      <c r="AD18" s="60">
        <f t="shared" si="4"/>
        <v>0</v>
      </c>
      <c r="AE18" s="60"/>
      <c r="AF18" s="113"/>
      <c r="AG18" s="96">
        <f t="shared" si="2"/>
        <v>12.0936</v>
      </c>
      <c r="AH18" s="56">
        <f t="shared" si="3"/>
        <v>471.65039999999999</v>
      </c>
      <c r="AI18" s="58"/>
    </row>
    <row r="19" spans="1:35" ht="15.65" customHeight="1" x14ac:dyDescent="0.25">
      <c r="A19" s="47">
        <v>14</v>
      </c>
      <c r="B19" s="16" t="s">
        <v>14</v>
      </c>
      <c r="C19" s="17">
        <v>231</v>
      </c>
      <c r="D19" s="17">
        <v>3</v>
      </c>
      <c r="E19" s="17" t="s">
        <v>67</v>
      </c>
      <c r="F19" s="18" t="s">
        <v>71</v>
      </c>
      <c r="G19" s="25">
        <v>5</v>
      </c>
      <c r="H19" s="27">
        <v>3.9</v>
      </c>
      <c r="I19" s="28">
        <v>116</v>
      </c>
      <c r="J19" s="33">
        <v>107</v>
      </c>
      <c r="K19" s="23" t="s">
        <v>88</v>
      </c>
      <c r="L19" s="74">
        <v>30</v>
      </c>
      <c r="M19" s="16"/>
      <c r="N19" s="79">
        <v>150</v>
      </c>
      <c r="O19" s="79"/>
      <c r="P19" s="87"/>
      <c r="Q19" s="16">
        <v>15</v>
      </c>
      <c r="R19" s="90"/>
      <c r="S19" s="16"/>
      <c r="T19" s="24"/>
      <c r="U19" s="24"/>
      <c r="V19" s="24">
        <v>200</v>
      </c>
      <c r="W19" s="24"/>
      <c r="X19" s="18"/>
      <c r="Y19" s="108">
        <f t="shared" si="0"/>
        <v>34.65</v>
      </c>
      <c r="Z19" s="85">
        <f t="shared" si="1"/>
        <v>3.4649999999999999</v>
      </c>
      <c r="AA19" s="60"/>
      <c r="AB19" s="60"/>
      <c r="AC19" s="60"/>
      <c r="AD19" s="60">
        <f t="shared" si="4"/>
        <v>46.2</v>
      </c>
      <c r="AE19" s="60"/>
      <c r="AF19" s="113"/>
      <c r="AG19" s="96">
        <f t="shared" si="2"/>
        <v>7.4875000000000007</v>
      </c>
      <c r="AH19" s="56">
        <f t="shared" si="3"/>
        <v>1729.6125000000002</v>
      </c>
      <c r="AI19" s="58"/>
    </row>
    <row r="20" spans="1:35" ht="15.65" customHeight="1" x14ac:dyDescent="0.25">
      <c r="A20" s="47">
        <v>15</v>
      </c>
      <c r="B20" s="16" t="s">
        <v>15</v>
      </c>
      <c r="C20" s="17">
        <v>287</v>
      </c>
      <c r="D20" s="17">
        <v>3</v>
      </c>
      <c r="E20" s="17" t="s">
        <v>66</v>
      </c>
      <c r="F20" s="18" t="s">
        <v>71</v>
      </c>
      <c r="G20" s="25">
        <v>4.9000000000000004</v>
      </c>
      <c r="H20" s="27">
        <v>4.5</v>
      </c>
      <c r="I20" s="28">
        <v>107</v>
      </c>
      <c r="J20" s="22">
        <v>96</v>
      </c>
      <c r="K20" s="23" t="s">
        <v>87</v>
      </c>
      <c r="L20" s="74">
        <v>3.2</v>
      </c>
      <c r="M20" s="16"/>
      <c r="N20" s="79">
        <v>100</v>
      </c>
      <c r="O20" s="79"/>
      <c r="P20" s="87"/>
      <c r="Q20" s="16">
        <v>15</v>
      </c>
      <c r="R20" s="90"/>
      <c r="S20" s="16"/>
      <c r="T20" s="24"/>
      <c r="U20" s="24"/>
      <c r="V20" s="24">
        <v>150</v>
      </c>
      <c r="W20" s="24"/>
      <c r="X20" s="18"/>
      <c r="Y20" s="108">
        <f t="shared" si="0"/>
        <v>28.7</v>
      </c>
      <c r="Z20" s="85">
        <f t="shared" si="1"/>
        <v>4.3049999999999997</v>
      </c>
      <c r="AA20" s="60"/>
      <c r="AB20" s="60"/>
      <c r="AC20" s="60"/>
      <c r="AD20" s="60">
        <f t="shared" si="4"/>
        <v>43.05</v>
      </c>
      <c r="AE20" s="60"/>
      <c r="AF20" s="113"/>
      <c r="AG20" s="96">
        <f t="shared" si="2"/>
        <v>5.5024999999999995</v>
      </c>
      <c r="AH20" s="56">
        <f t="shared" si="3"/>
        <v>1579.2174999999997</v>
      </c>
      <c r="AI20" s="58" t="s">
        <v>105</v>
      </c>
    </row>
    <row r="21" spans="1:35" ht="15.65" customHeight="1" x14ac:dyDescent="0.25">
      <c r="A21" s="47">
        <v>16</v>
      </c>
      <c r="B21" s="16" t="s">
        <v>16</v>
      </c>
      <c r="C21" s="17">
        <v>112</v>
      </c>
      <c r="D21" s="17">
        <v>3</v>
      </c>
      <c r="E21" s="17" t="s">
        <v>67</v>
      </c>
      <c r="F21" s="18" t="s">
        <v>71</v>
      </c>
      <c r="G21" s="25">
        <v>5</v>
      </c>
      <c r="H21" s="20">
        <v>3.8</v>
      </c>
      <c r="I21" s="21">
        <v>94</v>
      </c>
      <c r="J21" s="22">
        <v>76</v>
      </c>
      <c r="K21" s="23" t="s">
        <v>109</v>
      </c>
      <c r="L21" s="74">
        <v>4</v>
      </c>
      <c r="M21" s="16"/>
      <c r="N21" s="79"/>
      <c r="O21" s="79">
        <v>100</v>
      </c>
      <c r="P21" s="87"/>
      <c r="Q21" s="16">
        <v>15</v>
      </c>
      <c r="R21" s="90">
        <v>15</v>
      </c>
      <c r="S21" s="16"/>
      <c r="T21" s="24"/>
      <c r="U21" s="78">
        <v>290</v>
      </c>
      <c r="V21" s="24"/>
      <c r="W21" s="24"/>
      <c r="X21" s="18"/>
      <c r="Y21" s="108">
        <f t="shared" si="0"/>
        <v>11.2</v>
      </c>
      <c r="Z21" s="85">
        <f t="shared" si="1"/>
        <v>3.36</v>
      </c>
      <c r="AA21" s="60"/>
      <c r="AB21" s="60"/>
      <c r="AC21" s="60">
        <f>C21*U21/1000</f>
        <v>32.479999999999997</v>
      </c>
      <c r="AD21" s="60">
        <f t="shared" si="4"/>
        <v>0</v>
      </c>
      <c r="AE21" s="60"/>
      <c r="AF21" s="113"/>
      <c r="AG21" s="96">
        <f t="shared" si="2"/>
        <v>9.5444999999999993</v>
      </c>
      <c r="AH21" s="56">
        <f t="shared" si="3"/>
        <v>1068.9839999999999</v>
      </c>
      <c r="AI21" s="58" t="s">
        <v>105</v>
      </c>
    </row>
    <row r="22" spans="1:35" ht="15.65" customHeight="1" x14ac:dyDescent="0.25">
      <c r="A22" s="47">
        <v>17</v>
      </c>
      <c r="B22" s="16" t="s">
        <v>17</v>
      </c>
      <c r="C22" s="17">
        <v>86</v>
      </c>
      <c r="D22" s="17">
        <v>3</v>
      </c>
      <c r="E22" s="17" t="s">
        <v>68</v>
      </c>
      <c r="F22" s="18" t="s">
        <v>71</v>
      </c>
      <c r="G22" s="25">
        <v>5</v>
      </c>
      <c r="H22" s="20">
        <v>3.1</v>
      </c>
      <c r="I22" s="28">
        <v>112</v>
      </c>
      <c r="J22" s="33">
        <v>127</v>
      </c>
      <c r="K22" s="23" t="s">
        <v>111</v>
      </c>
      <c r="L22" s="74">
        <v>4.5</v>
      </c>
      <c r="M22" s="16"/>
      <c r="N22" s="79">
        <v>120</v>
      </c>
      <c r="O22" s="79"/>
      <c r="P22" s="87">
        <v>80</v>
      </c>
      <c r="Q22" s="16">
        <v>15</v>
      </c>
      <c r="R22" s="90">
        <v>15</v>
      </c>
      <c r="S22" s="16">
        <v>120</v>
      </c>
      <c r="T22" s="105">
        <v>150</v>
      </c>
      <c r="U22" s="24"/>
      <c r="V22" s="24"/>
      <c r="W22" s="24"/>
      <c r="X22" s="18"/>
      <c r="Y22" s="108">
        <f t="shared" si="0"/>
        <v>17.2</v>
      </c>
      <c r="Z22" s="85">
        <f t="shared" si="1"/>
        <v>2.58</v>
      </c>
      <c r="AA22" s="60">
        <f>C22*S22/1000</f>
        <v>10.32</v>
      </c>
      <c r="AB22" s="60">
        <f>C22*T22/1000</f>
        <v>12.9</v>
      </c>
      <c r="AC22" s="60"/>
      <c r="AD22" s="60">
        <f t="shared" si="4"/>
        <v>0</v>
      </c>
      <c r="AE22" s="60"/>
      <c r="AF22" s="113"/>
      <c r="AG22" s="96">
        <f t="shared" si="2"/>
        <v>9.7672000000000008</v>
      </c>
      <c r="AH22" s="56">
        <f t="shared" si="3"/>
        <v>839.97920000000011</v>
      </c>
      <c r="AI22" s="64"/>
    </row>
    <row r="23" spans="1:35" ht="15.65" customHeight="1" x14ac:dyDescent="0.25">
      <c r="A23" s="47"/>
      <c r="B23" s="16" t="s">
        <v>115</v>
      </c>
      <c r="C23" s="17">
        <v>66</v>
      </c>
      <c r="D23" s="17"/>
      <c r="E23" s="17" t="s">
        <v>68</v>
      </c>
      <c r="F23" s="18" t="s">
        <v>71</v>
      </c>
      <c r="G23" s="25">
        <v>5</v>
      </c>
      <c r="H23" s="20">
        <v>3.1</v>
      </c>
      <c r="I23" s="28">
        <v>112</v>
      </c>
      <c r="J23" s="33">
        <v>127</v>
      </c>
      <c r="K23" s="23" t="s">
        <v>111</v>
      </c>
      <c r="L23" s="74">
        <v>4.5</v>
      </c>
      <c r="M23" s="16"/>
      <c r="N23" s="79"/>
      <c r="O23" s="79"/>
      <c r="P23" s="87">
        <v>100</v>
      </c>
      <c r="Q23" s="16">
        <v>15</v>
      </c>
      <c r="R23" s="90">
        <v>15</v>
      </c>
      <c r="S23" s="16">
        <v>120</v>
      </c>
      <c r="T23" s="105">
        <v>150</v>
      </c>
      <c r="U23" s="24"/>
      <c r="V23" s="24"/>
      <c r="W23" s="24"/>
      <c r="X23" s="18">
        <v>150</v>
      </c>
      <c r="Y23" s="108">
        <f t="shared" si="0"/>
        <v>6.6</v>
      </c>
      <c r="Z23" s="85">
        <f t="shared" si="1"/>
        <v>1.98</v>
      </c>
      <c r="AA23" s="60">
        <f>C23*S23/1000</f>
        <v>7.92</v>
      </c>
      <c r="AB23" s="60">
        <f>C23*T23/1000</f>
        <v>9.9</v>
      </c>
      <c r="AC23" s="60"/>
      <c r="AD23" s="60">
        <f t="shared" si="4"/>
        <v>0</v>
      </c>
      <c r="AE23" s="60"/>
      <c r="AF23" s="113">
        <f>C23*X23/1000</f>
        <v>9.9</v>
      </c>
      <c r="AG23" s="96">
        <f t="shared" si="2"/>
        <v>10.392200000000001</v>
      </c>
      <c r="AH23" s="56">
        <f t="shared" si="3"/>
        <v>685.88520000000005</v>
      </c>
      <c r="AI23" s="64"/>
    </row>
    <row r="24" spans="1:35" ht="15.65" customHeight="1" x14ac:dyDescent="0.25">
      <c r="A24" s="47">
        <v>18</v>
      </c>
      <c r="B24" s="16" t="s">
        <v>18</v>
      </c>
      <c r="C24" s="17">
        <v>90</v>
      </c>
      <c r="D24" s="17">
        <v>3</v>
      </c>
      <c r="E24" s="17" t="s">
        <v>68</v>
      </c>
      <c r="F24" s="18" t="s">
        <v>71</v>
      </c>
      <c r="G24" s="19">
        <v>5.0999999999999996</v>
      </c>
      <c r="H24" s="20">
        <v>2</v>
      </c>
      <c r="I24" s="21">
        <v>87</v>
      </c>
      <c r="J24" s="33">
        <v>145</v>
      </c>
      <c r="K24" s="23" t="s">
        <v>109</v>
      </c>
      <c r="L24" s="74">
        <v>4.5</v>
      </c>
      <c r="M24" s="16">
        <v>200</v>
      </c>
      <c r="N24" s="79"/>
      <c r="O24" s="79"/>
      <c r="P24" s="87">
        <v>90</v>
      </c>
      <c r="Q24" s="16">
        <v>15</v>
      </c>
      <c r="R24" s="90">
        <v>15</v>
      </c>
      <c r="S24" s="16"/>
      <c r="T24" s="24"/>
      <c r="U24" s="78">
        <v>290</v>
      </c>
      <c r="V24" s="24"/>
      <c r="W24" s="24"/>
      <c r="X24" s="18"/>
      <c r="Y24" s="108">
        <f t="shared" si="0"/>
        <v>26.1</v>
      </c>
      <c r="Z24" s="85">
        <f t="shared" si="1"/>
        <v>2.7</v>
      </c>
      <c r="AA24" s="60"/>
      <c r="AB24" s="60"/>
      <c r="AC24" s="60">
        <f>C24*U24/1000</f>
        <v>26.1</v>
      </c>
      <c r="AD24" s="60">
        <f t="shared" si="4"/>
        <v>0</v>
      </c>
      <c r="AE24" s="60"/>
      <c r="AF24" s="113"/>
      <c r="AG24" s="96">
        <f t="shared" si="2"/>
        <v>12.432500000000003</v>
      </c>
      <c r="AH24" s="56">
        <f t="shared" si="3"/>
        <v>1118.9250000000002</v>
      </c>
      <c r="AI24" s="58" t="s">
        <v>101</v>
      </c>
    </row>
    <row r="25" spans="1:35" ht="15.65" customHeight="1" x14ac:dyDescent="0.25">
      <c r="A25" s="47">
        <v>19</v>
      </c>
      <c r="B25" s="16" t="s">
        <v>19</v>
      </c>
      <c r="C25" s="17">
        <v>156</v>
      </c>
      <c r="D25" s="17">
        <v>3</v>
      </c>
      <c r="E25" s="17" t="s">
        <v>68</v>
      </c>
      <c r="F25" s="18" t="s">
        <v>71</v>
      </c>
      <c r="G25" s="19">
        <v>5.2</v>
      </c>
      <c r="H25" s="20">
        <v>1.7</v>
      </c>
      <c r="I25" s="21">
        <v>77</v>
      </c>
      <c r="J25" s="33">
        <v>136</v>
      </c>
      <c r="K25" s="23" t="s">
        <v>109</v>
      </c>
      <c r="L25" s="74">
        <v>4.5</v>
      </c>
      <c r="M25" s="16">
        <v>200</v>
      </c>
      <c r="N25" s="79"/>
      <c r="O25" s="79"/>
      <c r="P25" s="87">
        <v>120</v>
      </c>
      <c r="Q25" s="16">
        <v>15</v>
      </c>
      <c r="R25" s="90">
        <v>15</v>
      </c>
      <c r="S25" s="16"/>
      <c r="T25" s="24"/>
      <c r="U25" s="78">
        <v>290</v>
      </c>
      <c r="V25" s="24"/>
      <c r="W25" s="24"/>
      <c r="X25" s="18"/>
      <c r="Y25" s="108">
        <f t="shared" si="0"/>
        <v>49.92</v>
      </c>
      <c r="Z25" s="85">
        <f t="shared" si="1"/>
        <v>4.68</v>
      </c>
      <c r="AA25" s="60"/>
      <c r="AB25" s="60"/>
      <c r="AC25" s="60">
        <f>C25*U25/1000</f>
        <v>45.24</v>
      </c>
      <c r="AD25" s="60">
        <f t="shared" si="4"/>
        <v>0</v>
      </c>
      <c r="AE25" s="60"/>
      <c r="AF25" s="113"/>
      <c r="AG25" s="96">
        <f t="shared" si="2"/>
        <v>12.888500000000001</v>
      </c>
      <c r="AH25" s="56">
        <f t="shared" si="3"/>
        <v>2010.606</v>
      </c>
      <c r="AI25" s="58"/>
    </row>
    <row r="26" spans="1:35" ht="15.65" customHeight="1" x14ac:dyDescent="0.25">
      <c r="A26" s="47">
        <v>20</v>
      </c>
      <c r="B26" s="16" t="s">
        <v>20</v>
      </c>
      <c r="C26" s="17">
        <v>33</v>
      </c>
      <c r="D26" s="17">
        <v>3</v>
      </c>
      <c r="E26" s="17" t="s">
        <v>68</v>
      </c>
      <c r="F26" s="18" t="s">
        <v>71</v>
      </c>
      <c r="G26" s="19">
        <v>5.4</v>
      </c>
      <c r="H26" s="20">
        <v>2.9</v>
      </c>
      <c r="I26" s="21">
        <v>50</v>
      </c>
      <c r="J26" s="22">
        <v>91</v>
      </c>
      <c r="K26" s="23" t="s">
        <v>85</v>
      </c>
      <c r="L26" s="74"/>
      <c r="M26" s="16"/>
      <c r="N26" s="79"/>
      <c r="O26" s="79"/>
      <c r="P26" s="87"/>
      <c r="Q26" s="16"/>
      <c r="R26" s="90"/>
      <c r="S26" s="16"/>
      <c r="T26" s="24"/>
      <c r="U26" s="24"/>
      <c r="V26" s="24"/>
      <c r="W26" s="24">
        <v>1500</v>
      </c>
      <c r="X26" s="18"/>
      <c r="Y26" s="108">
        <f t="shared" si="0"/>
        <v>0</v>
      </c>
      <c r="Z26" s="85">
        <f t="shared" si="1"/>
        <v>0</v>
      </c>
      <c r="AA26" s="60"/>
      <c r="AB26" s="60"/>
      <c r="AC26" s="60"/>
      <c r="AD26" s="60">
        <f t="shared" si="4"/>
        <v>0</v>
      </c>
      <c r="AE26" s="60">
        <f>C26*W26/1000</f>
        <v>49.5</v>
      </c>
      <c r="AF26" s="113"/>
      <c r="AG26" s="96">
        <f t="shared" si="2"/>
        <v>7.8000000000000007</v>
      </c>
      <c r="AH26" s="56">
        <f t="shared" si="3"/>
        <v>257.40000000000003</v>
      </c>
      <c r="AI26" s="58" t="s">
        <v>98</v>
      </c>
    </row>
    <row r="27" spans="1:35" ht="15.65" customHeight="1" x14ac:dyDescent="0.25">
      <c r="A27" s="47">
        <v>21</v>
      </c>
      <c r="B27" s="16" t="s">
        <v>21</v>
      </c>
      <c r="C27" s="17">
        <v>32</v>
      </c>
      <c r="D27" s="17">
        <v>3</v>
      </c>
      <c r="E27" s="17" t="s">
        <v>68</v>
      </c>
      <c r="F27" s="18" t="s">
        <v>71</v>
      </c>
      <c r="G27" s="29">
        <v>5.7</v>
      </c>
      <c r="H27" s="20">
        <v>2.8</v>
      </c>
      <c r="I27" s="21">
        <v>54</v>
      </c>
      <c r="J27" s="22">
        <v>61</v>
      </c>
      <c r="K27" s="23" t="s">
        <v>85</v>
      </c>
      <c r="L27" s="74"/>
      <c r="M27" s="16"/>
      <c r="N27" s="79"/>
      <c r="O27" s="79"/>
      <c r="P27" s="87"/>
      <c r="Q27" s="16"/>
      <c r="R27" s="90"/>
      <c r="S27" s="16"/>
      <c r="T27" s="24"/>
      <c r="U27" s="24"/>
      <c r="V27" s="24"/>
      <c r="W27" s="24">
        <v>1500</v>
      </c>
      <c r="X27" s="18"/>
      <c r="Y27" s="108">
        <f t="shared" si="0"/>
        <v>0</v>
      </c>
      <c r="Z27" s="85">
        <f t="shared" si="1"/>
        <v>0</v>
      </c>
      <c r="AA27" s="60"/>
      <c r="AB27" s="60"/>
      <c r="AC27" s="60"/>
      <c r="AD27" s="60">
        <f t="shared" si="4"/>
        <v>0</v>
      </c>
      <c r="AE27" s="60">
        <f>C27*W27/1000</f>
        <v>48</v>
      </c>
      <c r="AF27" s="113"/>
      <c r="AG27" s="96">
        <f t="shared" si="2"/>
        <v>7.8000000000000007</v>
      </c>
      <c r="AH27" s="56">
        <f t="shared" si="3"/>
        <v>249.60000000000002</v>
      </c>
      <c r="AI27" s="58" t="s">
        <v>98</v>
      </c>
    </row>
    <row r="28" spans="1:35" ht="15.65" customHeight="1" x14ac:dyDescent="0.25">
      <c r="A28" s="47">
        <v>22</v>
      </c>
      <c r="B28" s="16" t="s">
        <v>22</v>
      </c>
      <c r="C28" s="17">
        <v>65</v>
      </c>
      <c r="D28" s="17">
        <v>3</v>
      </c>
      <c r="E28" s="17" t="s">
        <v>68</v>
      </c>
      <c r="F28" s="18" t="s">
        <v>71</v>
      </c>
      <c r="G28" s="29">
        <v>5.6</v>
      </c>
      <c r="H28" s="20">
        <v>2.7</v>
      </c>
      <c r="I28" s="21">
        <v>42</v>
      </c>
      <c r="J28" s="22">
        <v>77</v>
      </c>
      <c r="K28" s="23" t="s">
        <v>85</v>
      </c>
      <c r="L28" s="74"/>
      <c r="M28" s="16"/>
      <c r="N28" s="79"/>
      <c r="O28" s="79"/>
      <c r="P28" s="87"/>
      <c r="Q28" s="16"/>
      <c r="R28" s="90"/>
      <c r="S28" s="16"/>
      <c r="T28" s="24"/>
      <c r="U28" s="24"/>
      <c r="V28" s="24"/>
      <c r="W28" s="24">
        <v>1500</v>
      </c>
      <c r="X28" s="18"/>
      <c r="Y28" s="108">
        <f t="shared" si="0"/>
        <v>0</v>
      </c>
      <c r="Z28" s="85">
        <f t="shared" si="1"/>
        <v>0</v>
      </c>
      <c r="AA28" s="60"/>
      <c r="AB28" s="60"/>
      <c r="AC28" s="60"/>
      <c r="AD28" s="60">
        <f t="shared" si="4"/>
        <v>0</v>
      </c>
      <c r="AE28" s="60">
        <f>C28*W28/1000</f>
        <v>97.5</v>
      </c>
      <c r="AF28" s="113"/>
      <c r="AG28" s="96">
        <f t="shared" si="2"/>
        <v>7.8</v>
      </c>
      <c r="AH28" s="56">
        <f t="shared" si="3"/>
        <v>507</v>
      </c>
      <c r="AI28" s="58" t="s">
        <v>98</v>
      </c>
    </row>
    <row r="29" spans="1:35" ht="15.65" customHeight="1" x14ac:dyDescent="0.25">
      <c r="A29" s="47">
        <v>23</v>
      </c>
      <c r="B29" s="16" t="s">
        <v>23</v>
      </c>
      <c r="C29" s="17">
        <v>100</v>
      </c>
      <c r="D29" s="17">
        <v>3</v>
      </c>
      <c r="E29" s="17" t="s">
        <v>68</v>
      </c>
      <c r="F29" s="18" t="s">
        <v>72</v>
      </c>
      <c r="G29" s="19">
        <v>5.2</v>
      </c>
      <c r="H29" s="20">
        <v>2.7</v>
      </c>
      <c r="I29" s="21">
        <v>80</v>
      </c>
      <c r="J29" s="33">
        <v>117</v>
      </c>
      <c r="K29" s="23" t="s">
        <v>88</v>
      </c>
      <c r="L29" s="74">
        <v>30</v>
      </c>
      <c r="M29" s="16"/>
      <c r="N29" s="79">
        <v>200</v>
      </c>
      <c r="O29" s="79"/>
      <c r="P29" s="87"/>
      <c r="Q29" s="16">
        <v>15</v>
      </c>
      <c r="R29" s="90"/>
      <c r="S29" s="16"/>
      <c r="T29" s="24"/>
      <c r="U29" s="24"/>
      <c r="V29" s="24">
        <v>200</v>
      </c>
      <c r="W29" s="24"/>
      <c r="X29" s="18"/>
      <c r="Y29" s="108">
        <f t="shared" si="0"/>
        <v>20</v>
      </c>
      <c r="Z29" s="85">
        <f t="shared" si="1"/>
        <v>1.5</v>
      </c>
      <c r="AA29" s="60"/>
      <c r="AB29" s="60"/>
      <c r="AC29" s="60"/>
      <c r="AD29" s="60">
        <f t="shared" si="4"/>
        <v>20</v>
      </c>
      <c r="AE29" s="60"/>
      <c r="AF29" s="113"/>
      <c r="AG29" s="96">
        <f t="shared" si="2"/>
        <v>8.2475000000000005</v>
      </c>
      <c r="AH29" s="56">
        <f t="shared" si="3"/>
        <v>824.75</v>
      </c>
      <c r="AI29" s="58"/>
    </row>
    <row r="30" spans="1:35" ht="15.65" customHeight="1" x14ac:dyDescent="0.25">
      <c r="A30" s="47">
        <v>24</v>
      </c>
      <c r="B30" s="16" t="s">
        <v>24</v>
      </c>
      <c r="C30" s="17">
        <v>101</v>
      </c>
      <c r="D30" s="17">
        <v>3</v>
      </c>
      <c r="E30" s="17" t="s">
        <v>65</v>
      </c>
      <c r="F30" s="18" t="s">
        <v>71</v>
      </c>
      <c r="G30" s="25">
        <v>4.9000000000000004</v>
      </c>
      <c r="H30" s="20">
        <v>2.7</v>
      </c>
      <c r="I30" s="28">
        <v>118</v>
      </c>
      <c r="J30" s="33">
        <v>118</v>
      </c>
      <c r="K30" s="23" t="s">
        <v>111</v>
      </c>
      <c r="L30" s="74">
        <v>4.5</v>
      </c>
      <c r="M30" s="16"/>
      <c r="N30" s="79">
        <v>140</v>
      </c>
      <c r="O30" s="79"/>
      <c r="P30" s="87">
        <v>100</v>
      </c>
      <c r="Q30" s="16">
        <v>15</v>
      </c>
      <c r="R30" s="90">
        <v>15</v>
      </c>
      <c r="S30" s="16">
        <v>110</v>
      </c>
      <c r="T30" s="105">
        <v>150</v>
      </c>
      <c r="U30" s="24"/>
      <c r="V30" s="24"/>
      <c r="W30" s="24"/>
      <c r="X30" s="18"/>
      <c r="Y30" s="108">
        <f t="shared" si="0"/>
        <v>24.24</v>
      </c>
      <c r="Z30" s="85">
        <f t="shared" si="1"/>
        <v>3.03</v>
      </c>
      <c r="AA30" s="60">
        <f>C30*S30/1000</f>
        <v>11.11</v>
      </c>
      <c r="AB30" s="60">
        <f>C30*T30/1000</f>
        <v>15.15</v>
      </c>
      <c r="AC30" s="60"/>
      <c r="AD30" s="60">
        <f t="shared" si="4"/>
        <v>0</v>
      </c>
      <c r="AE30" s="60"/>
      <c r="AF30" s="113"/>
      <c r="AG30" s="96">
        <f t="shared" si="2"/>
        <v>10.059600000000001</v>
      </c>
      <c r="AH30" s="56">
        <f t="shared" si="3"/>
        <v>1016.0196000000002</v>
      </c>
      <c r="AI30" s="58"/>
    </row>
    <row r="31" spans="1:35" ht="15.65" customHeight="1" x14ac:dyDescent="0.25">
      <c r="A31" s="47">
        <v>25</v>
      </c>
      <c r="B31" s="16" t="s">
        <v>25</v>
      </c>
      <c r="C31" s="17">
        <v>31</v>
      </c>
      <c r="D31" s="17">
        <v>3</v>
      </c>
      <c r="E31" s="17" t="s">
        <v>65</v>
      </c>
      <c r="F31" s="18" t="s">
        <v>71</v>
      </c>
      <c r="G31" s="25">
        <v>4.7</v>
      </c>
      <c r="H31" s="20">
        <v>1.8</v>
      </c>
      <c r="I31" s="21">
        <v>69</v>
      </c>
      <c r="J31" s="33">
        <v>100</v>
      </c>
      <c r="K31" s="23" t="s">
        <v>109</v>
      </c>
      <c r="L31" s="74">
        <v>4</v>
      </c>
      <c r="M31" s="16">
        <v>140</v>
      </c>
      <c r="N31" s="79"/>
      <c r="O31" s="79"/>
      <c r="P31" s="87">
        <v>100</v>
      </c>
      <c r="Q31" s="16">
        <v>15</v>
      </c>
      <c r="R31" s="90">
        <v>15</v>
      </c>
      <c r="S31" s="16"/>
      <c r="T31" s="24"/>
      <c r="U31" s="78">
        <v>290</v>
      </c>
      <c r="V31" s="24"/>
      <c r="W31" s="24"/>
      <c r="X31" s="18"/>
      <c r="Y31" s="108">
        <f t="shared" si="0"/>
        <v>7.44</v>
      </c>
      <c r="Z31" s="85">
        <f t="shared" si="1"/>
        <v>0.93</v>
      </c>
      <c r="AA31" s="60"/>
      <c r="AB31" s="60"/>
      <c r="AC31" s="60">
        <f>C31*U31/1000</f>
        <v>8.99</v>
      </c>
      <c r="AD31" s="60">
        <f t="shared" si="4"/>
        <v>0</v>
      </c>
      <c r="AE31" s="60"/>
      <c r="AF31" s="113"/>
      <c r="AG31" s="96">
        <f t="shared" si="2"/>
        <v>11.672499999999999</v>
      </c>
      <c r="AH31" s="56">
        <f t="shared" si="3"/>
        <v>361.84749999999997</v>
      </c>
      <c r="AI31" s="58" t="s">
        <v>101</v>
      </c>
    </row>
    <row r="32" spans="1:35" ht="15.65" customHeight="1" x14ac:dyDescent="0.25">
      <c r="A32" s="48">
        <v>26</v>
      </c>
      <c r="B32" s="30" t="s">
        <v>89</v>
      </c>
      <c r="C32" s="31">
        <v>63</v>
      </c>
      <c r="D32" s="31">
        <v>4</v>
      </c>
      <c r="E32" s="31" t="s">
        <v>68</v>
      </c>
      <c r="F32" s="32" t="s">
        <v>71</v>
      </c>
      <c r="G32" s="19">
        <v>5.0999999999999996</v>
      </c>
      <c r="H32" s="20">
        <v>2.8</v>
      </c>
      <c r="I32" s="28">
        <v>128</v>
      </c>
      <c r="J32" s="33">
        <v>115</v>
      </c>
      <c r="K32" s="30" t="s">
        <v>84</v>
      </c>
      <c r="L32" s="75">
        <v>2</v>
      </c>
      <c r="M32" s="16"/>
      <c r="N32" s="79"/>
      <c r="O32" s="79"/>
      <c r="P32" s="87"/>
      <c r="Q32" s="16"/>
      <c r="R32" s="90"/>
      <c r="S32" s="16"/>
      <c r="T32" s="24"/>
      <c r="U32" s="24"/>
      <c r="V32" s="24"/>
      <c r="W32" s="24"/>
      <c r="X32" s="18"/>
      <c r="Y32" s="108">
        <f t="shared" si="0"/>
        <v>0</v>
      </c>
      <c r="Z32" s="85">
        <f t="shared" si="1"/>
        <v>0</v>
      </c>
      <c r="AA32" s="60"/>
      <c r="AB32" s="60"/>
      <c r="AC32" s="60"/>
      <c r="AD32" s="60">
        <f t="shared" si="4"/>
        <v>0</v>
      </c>
      <c r="AE32" s="60"/>
      <c r="AF32" s="113"/>
      <c r="AG32" s="96">
        <f t="shared" si="2"/>
        <v>0</v>
      </c>
      <c r="AH32" s="56">
        <f t="shared" si="3"/>
        <v>0</v>
      </c>
      <c r="AI32" s="58"/>
    </row>
    <row r="33" spans="1:35" ht="15.65" customHeight="1" x14ac:dyDescent="0.25">
      <c r="A33" s="47">
        <v>27</v>
      </c>
      <c r="B33" s="16" t="s">
        <v>90</v>
      </c>
      <c r="C33" s="17">
        <v>60</v>
      </c>
      <c r="D33" s="17"/>
      <c r="E33" s="17" t="s">
        <v>68</v>
      </c>
      <c r="F33" s="18" t="s">
        <v>71</v>
      </c>
      <c r="G33" s="19">
        <v>5</v>
      </c>
      <c r="H33" s="27">
        <v>2.7</v>
      </c>
      <c r="I33" s="28">
        <v>119</v>
      </c>
      <c r="J33" s="33">
        <v>110</v>
      </c>
      <c r="K33" s="23" t="s">
        <v>111</v>
      </c>
      <c r="L33" s="74">
        <v>4.5</v>
      </c>
      <c r="M33" s="16"/>
      <c r="N33" s="79">
        <v>120</v>
      </c>
      <c r="O33" s="79"/>
      <c r="P33" s="87">
        <v>80</v>
      </c>
      <c r="Q33" s="16">
        <v>15</v>
      </c>
      <c r="R33" s="90">
        <v>15</v>
      </c>
      <c r="S33" s="16">
        <v>220</v>
      </c>
      <c r="T33" s="105">
        <v>180</v>
      </c>
      <c r="U33" s="24"/>
      <c r="V33" s="24"/>
      <c r="W33" s="24"/>
      <c r="X33" s="18"/>
      <c r="Y33" s="108">
        <f t="shared" si="0"/>
        <v>12</v>
      </c>
      <c r="Z33" s="85">
        <f t="shared" si="1"/>
        <v>1.8</v>
      </c>
      <c r="AA33" s="60">
        <f>C33*S33/1000</f>
        <v>13.2</v>
      </c>
      <c r="AB33" s="60">
        <f>C33*T33/1000</f>
        <v>10.8</v>
      </c>
      <c r="AC33" s="60"/>
      <c r="AD33" s="60">
        <f t="shared" si="4"/>
        <v>0</v>
      </c>
      <c r="AE33" s="60"/>
      <c r="AF33" s="113"/>
      <c r="AG33" s="96">
        <f t="shared" si="2"/>
        <v>13.388199999999999</v>
      </c>
      <c r="AH33" s="56">
        <f t="shared" si="3"/>
        <v>803.29199999999992</v>
      </c>
      <c r="AI33" s="58"/>
    </row>
    <row r="34" spans="1:35" ht="15.65" customHeight="1" x14ac:dyDescent="0.25">
      <c r="A34" s="47">
        <v>28</v>
      </c>
      <c r="B34" s="16" t="s">
        <v>91</v>
      </c>
      <c r="C34" s="17">
        <v>75</v>
      </c>
      <c r="D34" s="17"/>
      <c r="E34" s="17" t="s">
        <v>68</v>
      </c>
      <c r="F34" s="18" t="s">
        <v>71</v>
      </c>
      <c r="G34" s="19">
        <v>5.2</v>
      </c>
      <c r="H34" s="27">
        <v>2.9</v>
      </c>
      <c r="I34" s="28">
        <v>132</v>
      </c>
      <c r="J34" s="33">
        <v>124</v>
      </c>
      <c r="K34" s="16" t="s">
        <v>85</v>
      </c>
      <c r="L34" s="74"/>
      <c r="M34" s="16"/>
      <c r="N34" s="79"/>
      <c r="O34" s="79"/>
      <c r="P34" s="87"/>
      <c r="Q34" s="16"/>
      <c r="R34" s="90"/>
      <c r="S34" s="16"/>
      <c r="T34" s="24"/>
      <c r="U34" s="24"/>
      <c r="V34" s="24"/>
      <c r="W34" s="24"/>
      <c r="X34" s="18"/>
      <c r="Y34" s="108">
        <f t="shared" si="0"/>
        <v>0</v>
      </c>
      <c r="Z34" s="85">
        <f t="shared" si="1"/>
        <v>0</v>
      </c>
      <c r="AA34" s="60"/>
      <c r="AB34" s="60"/>
      <c r="AC34" s="60"/>
      <c r="AD34" s="60">
        <f t="shared" si="4"/>
        <v>0</v>
      </c>
      <c r="AE34" s="60"/>
      <c r="AF34" s="113"/>
      <c r="AG34" s="96">
        <f t="shared" si="2"/>
        <v>0</v>
      </c>
      <c r="AH34" s="56">
        <f t="shared" si="3"/>
        <v>0</v>
      </c>
      <c r="AI34" s="58" t="s">
        <v>99</v>
      </c>
    </row>
    <row r="35" spans="1:35" ht="15.65" customHeight="1" x14ac:dyDescent="0.25">
      <c r="A35" s="47">
        <v>29</v>
      </c>
      <c r="B35" s="16" t="s">
        <v>26</v>
      </c>
      <c r="C35" s="17">
        <v>52</v>
      </c>
      <c r="D35" s="17">
        <v>3</v>
      </c>
      <c r="E35" s="17" t="s">
        <v>65</v>
      </c>
      <c r="F35" s="18" t="s">
        <v>71</v>
      </c>
      <c r="G35" s="19">
        <v>5.0999999999999996</v>
      </c>
      <c r="H35" s="27">
        <v>2.6</v>
      </c>
      <c r="I35" s="21">
        <v>57</v>
      </c>
      <c r="J35" s="22">
        <v>91</v>
      </c>
      <c r="K35" s="16" t="s">
        <v>85</v>
      </c>
      <c r="L35" s="74"/>
      <c r="M35" s="16"/>
      <c r="N35" s="79"/>
      <c r="O35" s="79"/>
      <c r="P35" s="87"/>
      <c r="Q35" s="16"/>
      <c r="R35" s="90"/>
      <c r="S35" s="16"/>
      <c r="T35" s="24"/>
      <c r="U35" s="24"/>
      <c r="V35" s="24"/>
      <c r="W35" s="24"/>
      <c r="X35" s="18"/>
      <c r="Y35" s="108">
        <f t="shared" si="0"/>
        <v>0</v>
      </c>
      <c r="Z35" s="85">
        <f t="shared" si="1"/>
        <v>0</v>
      </c>
      <c r="AA35" s="60"/>
      <c r="AB35" s="60"/>
      <c r="AC35" s="60"/>
      <c r="AD35" s="60">
        <f t="shared" si="4"/>
        <v>0</v>
      </c>
      <c r="AE35" s="60"/>
      <c r="AF35" s="113"/>
      <c r="AG35" s="96">
        <f t="shared" si="2"/>
        <v>0</v>
      </c>
      <c r="AH35" s="56">
        <f t="shared" si="3"/>
        <v>0</v>
      </c>
      <c r="AI35" s="58" t="s">
        <v>105</v>
      </c>
    </row>
    <row r="36" spans="1:35" ht="15.65" customHeight="1" x14ac:dyDescent="0.25">
      <c r="A36" s="47">
        <v>30</v>
      </c>
      <c r="B36" s="16" t="s">
        <v>27</v>
      </c>
      <c r="C36" s="17">
        <v>45</v>
      </c>
      <c r="D36" s="17">
        <v>4</v>
      </c>
      <c r="E36" s="17" t="s">
        <v>68</v>
      </c>
      <c r="F36" s="18" t="s">
        <v>71</v>
      </c>
      <c r="G36" s="19">
        <v>5.2</v>
      </c>
      <c r="H36" s="27">
        <v>2.9</v>
      </c>
      <c r="I36" s="21">
        <v>95</v>
      </c>
      <c r="J36" s="34">
        <v>176</v>
      </c>
      <c r="K36" s="16" t="s">
        <v>85</v>
      </c>
      <c r="L36" s="74"/>
      <c r="M36" s="16"/>
      <c r="N36" s="79"/>
      <c r="O36" s="79"/>
      <c r="P36" s="87"/>
      <c r="Q36" s="16"/>
      <c r="R36" s="90"/>
      <c r="S36" s="16"/>
      <c r="T36" s="24"/>
      <c r="U36" s="24"/>
      <c r="V36" s="24"/>
      <c r="W36" s="24"/>
      <c r="X36" s="18"/>
      <c r="Y36" s="108">
        <f t="shared" si="0"/>
        <v>0</v>
      </c>
      <c r="Z36" s="85">
        <f t="shared" si="1"/>
        <v>0</v>
      </c>
      <c r="AA36" s="60"/>
      <c r="AB36" s="60"/>
      <c r="AC36" s="60"/>
      <c r="AD36" s="60">
        <f t="shared" si="4"/>
        <v>0</v>
      </c>
      <c r="AE36" s="60">
        <f>C36*W36/1000</f>
        <v>0</v>
      </c>
      <c r="AF36" s="113"/>
      <c r="AG36" s="96">
        <f t="shared" si="2"/>
        <v>0</v>
      </c>
      <c r="AH36" s="56">
        <f t="shared" si="3"/>
        <v>0</v>
      </c>
      <c r="AI36" s="58" t="s">
        <v>105</v>
      </c>
    </row>
    <row r="37" spans="1:35" ht="15.65" customHeight="1" x14ac:dyDescent="0.25">
      <c r="A37" s="47">
        <v>29</v>
      </c>
      <c r="B37" s="16" t="s">
        <v>28</v>
      </c>
      <c r="C37" s="17">
        <v>120</v>
      </c>
      <c r="D37" s="17">
        <v>3</v>
      </c>
      <c r="E37" s="17" t="s">
        <v>68</v>
      </c>
      <c r="F37" s="18" t="s">
        <v>71</v>
      </c>
      <c r="G37" s="25">
        <v>5</v>
      </c>
      <c r="H37" s="20">
        <v>1.9</v>
      </c>
      <c r="I37" s="21">
        <v>95</v>
      </c>
      <c r="J37" s="34">
        <v>155</v>
      </c>
      <c r="K37" s="23" t="s">
        <v>109</v>
      </c>
      <c r="L37" s="74">
        <v>4.5</v>
      </c>
      <c r="M37" s="16">
        <v>200</v>
      </c>
      <c r="N37" s="79"/>
      <c r="O37" s="79"/>
      <c r="P37" s="87">
        <v>100</v>
      </c>
      <c r="Q37" s="16">
        <v>15</v>
      </c>
      <c r="R37" s="90">
        <v>15</v>
      </c>
      <c r="S37" s="16"/>
      <c r="T37" s="24"/>
      <c r="U37" s="78">
        <v>290</v>
      </c>
      <c r="V37" s="24"/>
      <c r="W37" s="24"/>
      <c r="X37" s="18"/>
      <c r="Y37" s="108">
        <f t="shared" si="0"/>
        <v>36</v>
      </c>
      <c r="Z37" s="85">
        <f t="shared" si="1"/>
        <v>3.6</v>
      </c>
      <c r="AA37" s="60"/>
      <c r="AB37" s="60"/>
      <c r="AC37" s="60">
        <f>C37*U37/1000</f>
        <v>34.799999999999997</v>
      </c>
      <c r="AD37" s="60">
        <f t="shared" si="4"/>
        <v>0</v>
      </c>
      <c r="AE37" s="60"/>
      <c r="AF37" s="113"/>
      <c r="AG37" s="96">
        <f t="shared" si="2"/>
        <v>12.584499999999998</v>
      </c>
      <c r="AH37" s="56">
        <f t="shared" si="3"/>
        <v>1510.1399999999999</v>
      </c>
      <c r="AI37" s="58" t="s">
        <v>105</v>
      </c>
    </row>
    <row r="38" spans="1:35" ht="15.65" customHeight="1" x14ac:dyDescent="0.25">
      <c r="A38" s="47">
        <v>30</v>
      </c>
      <c r="B38" s="16" t="s">
        <v>29</v>
      </c>
      <c r="C38" s="17">
        <v>113</v>
      </c>
      <c r="D38" s="17">
        <v>3</v>
      </c>
      <c r="E38" s="17" t="s">
        <v>68</v>
      </c>
      <c r="F38" s="18" t="s">
        <v>71</v>
      </c>
      <c r="G38" s="29">
        <v>6.2</v>
      </c>
      <c r="H38" s="27">
        <v>2.9</v>
      </c>
      <c r="I38" s="21">
        <v>73</v>
      </c>
      <c r="J38" s="22">
        <v>84</v>
      </c>
      <c r="K38" s="16" t="s">
        <v>110</v>
      </c>
      <c r="L38" s="74"/>
      <c r="M38" s="16"/>
      <c r="N38" s="79">
        <v>100</v>
      </c>
      <c r="O38" s="79"/>
      <c r="P38" s="87"/>
      <c r="Q38" s="16">
        <v>15</v>
      </c>
      <c r="R38" s="90">
        <v>15</v>
      </c>
      <c r="S38" s="16"/>
      <c r="T38" s="24"/>
      <c r="U38" s="24"/>
      <c r="V38" s="24"/>
      <c r="W38" s="24">
        <v>1000</v>
      </c>
      <c r="X38" s="18"/>
      <c r="Y38" s="108">
        <f t="shared" si="0"/>
        <v>11.3</v>
      </c>
      <c r="Z38" s="85">
        <f t="shared" si="1"/>
        <v>3.39</v>
      </c>
      <c r="AA38" s="60"/>
      <c r="AB38" s="60"/>
      <c r="AC38" s="60"/>
      <c r="AD38" s="60">
        <f t="shared" si="4"/>
        <v>0</v>
      </c>
      <c r="AE38" s="60">
        <f>C38*W38/1000</f>
        <v>113</v>
      </c>
      <c r="AF38" s="113"/>
      <c r="AG38" s="96">
        <f t="shared" si="2"/>
        <v>7.335</v>
      </c>
      <c r="AH38" s="56">
        <f t="shared" si="3"/>
        <v>828.85500000000002</v>
      </c>
      <c r="AI38" s="58" t="s">
        <v>97</v>
      </c>
    </row>
    <row r="39" spans="1:35" ht="31.25" customHeight="1" x14ac:dyDescent="0.25">
      <c r="A39" s="47"/>
      <c r="B39" s="16" t="s">
        <v>29</v>
      </c>
      <c r="C39" s="17">
        <v>100</v>
      </c>
      <c r="D39" s="17">
        <v>3</v>
      </c>
      <c r="E39" s="17" t="s">
        <v>68</v>
      </c>
      <c r="F39" s="18" t="s">
        <v>71</v>
      </c>
      <c r="G39" s="29">
        <v>6.2</v>
      </c>
      <c r="H39" s="27">
        <v>2.9</v>
      </c>
      <c r="I39" s="21">
        <v>73</v>
      </c>
      <c r="J39" s="22">
        <v>84</v>
      </c>
      <c r="K39" s="16" t="s">
        <v>130</v>
      </c>
      <c r="L39" s="74"/>
      <c r="M39" s="16">
        <v>100</v>
      </c>
      <c r="N39" s="121" t="s">
        <v>121</v>
      </c>
      <c r="O39" s="122"/>
      <c r="P39" s="87"/>
      <c r="Q39" s="16">
        <v>15</v>
      </c>
      <c r="R39" s="90">
        <v>15</v>
      </c>
      <c r="S39" s="16"/>
      <c r="T39" s="24"/>
      <c r="U39" s="24"/>
      <c r="V39" s="24"/>
      <c r="W39" s="24"/>
      <c r="X39" s="18"/>
      <c r="Y39" s="108">
        <f>M39*C39/1000</f>
        <v>10</v>
      </c>
      <c r="Z39" s="85">
        <f t="shared" si="1"/>
        <v>3</v>
      </c>
      <c r="AA39" s="60"/>
      <c r="AB39" s="60"/>
      <c r="AC39" s="60"/>
      <c r="AD39" s="60"/>
      <c r="AE39" s="60"/>
      <c r="AF39" s="113"/>
      <c r="AG39" s="96">
        <f t="shared" si="2"/>
        <v>2.1349999999999998</v>
      </c>
      <c r="AH39" s="56">
        <f t="shared" si="3"/>
        <v>213.49999999999997</v>
      </c>
      <c r="AI39" s="58" t="s">
        <v>97</v>
      </c>
    </row>
    <row r="40" spans="1:35" ht="15.65" customHeight="1" x14ac:dyDescent="0.25">
      <c r="A40" s="47">
        <v>31</v>
      </c>
      <c r="B40" s="16" t="s">
        <v>60</v>
      </c>
      <c r="C40" s="17">
        <v>20</v>
      </c>
      <c r="D40" s="17">
        <v>3</v>
      </c>
      <c r="E40" s="17" t="s">
        <v>68</v>
      </c>
      <c r="F40" s="18" t="s">
        <v>71</v>
      </c>
      <c r="G40" s="25">
        <v>5</v>
      </c>
      <c r="H40" s="20">
        <v>1.7</v>
      </c>
      <c r="I40" s="21">
        <v>59</v>
      </c>
      <c r="J40" s="22">
        <v>91</v>
      </c>
      <c r="K40" s="23" t="s">
        <v>109</v>
      </c>
      <c r="L40" s="74">
        <v>4</v>
      </c>
      <c r="M40" s="16">
        <v>150</v>
      </c>
      <c r="N40" s="79"/>
      <c r="O40" s="79"/>
      <c r="P40" s="87">
        <v>100</v>
      </c>
      <c r="Q40" s="16">
        <v>15</v>
      </c>
      <c r="R40" s="90">
        <v>15</v>
      </c>
      <c r="S40" s="16"/>
      <c r="T40" s="24"/>
      <c r="U40" s="78">
        <v>290</v>
      </c>
      <c r="V40" s="24"/>
      <c r="W40" s="24"/>
      <c r="X40" s="18"/>
      <c r="Y40" s="108">
        <f t="shared" si="0"/>
        <v>5</v>
      </c>
      <c r="Z40" s="85">
        <f t="shared" si="1"/>
        <v>0.6</v>
      </c>
      <c r="AA40" s="60"/>
      <c r="AB40" s="60"/>
      <c r="AC40" s="60">
        <f>C40*U40/1000</f>
        <v>5.8</v>
      </c>
      <c r="AD40" s="60">
        <f t="shared" si="4"/>
        <v>0</v>
      </c>
      <c r="AE40" s="60"/>
      <c r="AF40" s="113"/>
      <c r="AG40" s="96">
        <f t="shared" si="2"/>
        <v>11.8245</v>
      </c>
      <c r="AH40" s="56">
        <f t="shared" si="3"/>
        <v>236.49</v>
      </c>
      <c r="AI40" s="58"/>
    </row>
    <row r="41" spans="1:35" ht="15.65" customHeight="1" x14ac:dyDescent="0.25">
      <c r="A41" s="47">
        <v>32</v>
      </c>
      <c r="B41" s="16" t="s">
        <v>30</v>
      </c>
      <c r="C41" s="17">
        <v>191</v>
      </c>
      <c r="D41" s="17">
        <v>3</v>
      </c>
      <c r="E41" s="17" t="s">
        <v>68</v>
      </c>
      <c r="F41" s="18" t="s">
        <v>72</v>
      </c>
      <c r="G41" s="19">
        <v>5.3</v>
      </c>
      <c r="H41" s="27">
        <v>3.1</v>
      </c>
      <c r="I41" s="21">
        <v>74</v>
      </c>
      <c r="J41" s="33">
        <v>135</v>
      </c>
      <c r="K41" s="16" t="s">
        <v>85</v>
      </c>
      <c r="L41" s="74"/>
      <c r="M41" s="16"/>
      <c r="N41" s="79"/>
      <c r="O41" s="79"/>
      <c r="P41" s="87"/>
      <c r="Q41" s="16"/>
      <c r="R41" s="90"/>
      <c r="S41" s="16"/>
      <c r="T41" s="24"/>
      <c r="U41" s="24"/>
      <c r="V41" s="24"/>
      <c r="W41" s="24">
        <v>1000</v>
      </c>
      <c r="X41" s="18"/>
      <c r="Y41" s="108">
        <f t="shared" si="0"/>
        <v>0</v>
      </c>
      <c r="Z41" s="85">
        <f t="shared" si="1"/>
        <v>0</v>
      </c>
      <c r="AA41" s="60"/>
      <c r="AB41" s="60"/>
      <c r="AC41" s="60"/>
      <c r="AD41" s="60">
        <f t="shared" si="4"/>
        <v>0</v>
      </c>
      <c r="AE41" s="60">
        <f>C41*W41/1000</f>
        <v>191</v>
      </c>
      <c r="AF41" s="113"/>
      <c r="AG41" s="96">
        <f t="shared" si="2"/>
        <v>5.2</v>
      </c>
      <c r="AH41" s="56">
        <f t="shared" si="3"/>
        <v>993.2</v>
      </c>
      <c r="AI41" s="58" t="s">
        <v>97</v>
      </c>
    </row>
    <row r="42" spans="1:35" ht="15.65" customHeight="1" x14ac:dyDescent="0.25">
      <c r="A42" s="47">
        <v>33</v>
      </c>
      <c r="B42" s="16" t="s">
        <v>31</v>
      </c>
      <c r="C42" s="17">
        <v>79</v>
      </c>
      <c r="D42" s="17">
        <v>3</v>
      </c>
      <c r="E42" s="17" t="s">
        <v>68</v>
      </c>
      <c r="F42" s="18" t="s">
        <v>72</v>
      </c>
      <c r="G42" s="19">
        <v>5.2</v>
      </c>
      <c r="H42" s="20">
        <v>1.6</v>
      </c>
      <c r="I42" s="21">
        <v>50</v>
      </c>
      <c r="J42" s="33">
        <v>102</v>
      </c>
      <c r="K42" s="23" t="s">
        <v>109</v>
      </c>
      <c r="L42" s="74">
        <v>4</v>
      </c>
      <c r="M42" s="16">
        <v>160</v>
      </c>
      <c r="N42" s="79"/>
      <c r="O42" s="79"/>
      <c r="P42" s="87">
        <v>100</v>
      </c>
      <c r="Q42" s="16">
        <v>15</v>
      </c>
      <c r="R42" s="90">
        <v>15</v>
      </c>
      <c r="S42" s="16"/>
      <c r="T42" s="24"/>
      <c r="U42" s="78">
        <v>290</v>
      </c>
      <c r="V42" s="24"/>
      <c r="W42" s="24"/>
      <c r="X42" s="18"/>
      <c r="Y42" s="108">
        <f t="shared" si="0"/>
        <v>20.54</v>
      </c>
      <c r="Z42" s="85">
        <f t="shared" si="1"/>
        <v>2.37</v>
      </c>
      <c r="AA42" s="60"/>
      <c r="AB42" s="60"/>
      <c r="AC42" s="60">
        <f>C42*U42/1000</f>
        <v>22.91</v>
      </c>
      <c r="AD42" s="60">
        <f t="shared" si="4"/>
        <v>0</v>
      </c>
      <c r="AE42" s="60"/>
      <c r="AF42" s="113"/>
      <c r="AG42" s="96">
        <f t="shared" si="2"/>
        <v>11.976499999999998</v>
      </c>
      <c r="AH42" s="56">
        <f t="shared" si="3"/>
        <v>946.14349999999979</v>
      </c>
      <c r="AI42" s="58"/>
    </row>
    <row r="43" spans="1:35" ht="15.65" customHeight="1" x14ac:dyDescent="0.25">
      <c r="A43" s="47">
        <v>34</v>
      </c>
      <c r="B43" s="16" t="s">
        <v>61</v>
      </c>
      <c r="C43" s="17">
        <v>25</v>
      </c>
      <c r="D43" s="17">
        <v>3</v>
      </c>
      <c r="E43" s="17" t="s">
        <v>68</v>
      </c>
      <c r="F43" s="18" t="s">
        <v>72</v>
      </c>
      <c r="G43" s="19">
        <v>5.2</v>
      </c>
      <c r="H43" s="20">
        <v>1.6</v>
      </c>
      <c r="I43" s="21">
        <v>50</v>
      </c>
      <c r="J43" s="33">
        <v>102</v>
      </c>
      <c r="K43" s="23" t="s">
        <v>109</v>
      </c>
      <c r="L43" s="74">
        <v>4</v>
      </c>
      <c r="M43" s="16">
        <v>160</v>
      </c>
      <c r="N43" s="79"/>
      <c r="O43" s="79"/>
      <c r="P43" s="87">
        <v>100</v>
      </c>
      <c r="Q43" s="16">
        <v>15</v>
      </c>
      <c r="R43" s="90">
        <v>15</v>
      </c>
      <c r="S43" s="16"/>
      <c r="T43" s="24"/>
      <c r="U43" s="78">
        <v>290</v>
      </c>
      <c r="V43" s="24"/>
      <c r="W43" s="24"/>
      <c r="X43" s="18"/>
      <c r="Y43" s="108">
        <f t="shared" si="0"/>
        <v>6.5</v>
      </c>
      <c r="Z43" s="85">
        <f t="shared" si="1"/>
        <v>0.75</v>
      </c>
      <c r="AA43" s="60"/>
      <c r="AB43" s="60"/>
      <c r="AC43" s="60">
        <f>C43*U43/1000</f>
        <v>7.25</v>
      </c>
      <c r="AD43" s="60">
        <f t="shared" si="4"/>
        <v>0</v>
      </c>
      <c r="AE43" s="60"/>
      <c r="AF43" s="113"/>
      <c r="AG43" s="96">
        <f t="shared" si="2"/>
        <v>11.976500000000001</v>
      </c>
      <c r="AH43" s="56">
        <f t="shared" si="3"/>
        <v>299.41250000000002</v>
      </c>
      <c r="AI43" s="58"/>
    </row>
    <row r="44" spans="1:35" ht="15.65" customHeight="1" x14ac:dyDescent="0.25">
      <c r="A44" s="47"/>
      <c r="B44" s="16" t="s">
        <v>129</v>
      </c>
      <c r="C44" s="17">
        <v>100</v>
      </c>
      <c r="D44" s="17"/>
      <c r="E44" s="17" t="s">
        <v>68</v>
      </c>
      <c r="F44" s="18" t="s">
        <v>72</v>
      </c>
      <c r="G44" s="19">
        <v>5.2</v>
      </c>
      <c r="H44" s="20">
        <v>1.6</v>
      </c>
      <c r="I44" s="21">
        <v>50</v>
      </c>
      <c r="J44" s="33">
        <v>102</v>
      </c>
      <c r="K44" s="23" t="s">
        <v>109</v>
      </c>
      <c r="L44" s="74">
        <v>4</v>
      </c>
      <c r="M44" s="16">
        <v>160</v>
      </c>
      <c r="N44" s="79">
        <v>100</v>
      </c>
      <c r="O44" s="79"/>
      <c r="P44" s="87"/>
      <c r="Q44" s="16">
        <v>15</v>
      </c>
      <c r="R44" s="90">
        <v>15</v>
      </c>
      <c r="S44" s="16"/>
      <c r="T44" s="24"/>
      <c r="U44" s="78">
        <v>290</v>
      </c>
      <c r="V44" s="24"/>
      <c r="W44" s="24"/>
      <c r="X44" s="18"/>
      <c r="Y44" s="108">
        <f t="shared" si="0"/>
        <v>26</v>
      </c>
      <c r="Z44" s="85">
        <f t="shared" si="1"/>
        <v>3</v>
      </c>
      <c r="AA44" s="60"/>
      <c r="AB44" s="60"/>
      <c r="AC44" s="60">
        <f>C44*U44/1000</f>
        <v>29</v>
      </c>
      <c r="AD44" s="60">
        <f t="shared" si="4"/>
        <v>0</v>
      </c>
      <c r="AE44" s="60"/>
      <c r="AF44" s="113"/>
      <c r="AG44" s="96">
        <f>((Y44*15.2)+(Z44*20.5)+(AA44*31.56)+(AB44*15.5)+(AC44*25.55)+(AD44*24.5)+(AE44*5.2)+(AF44*14.3))/C44</f>
        <v>11.976500000000001</v>
      </c>
      <c r="AH44" s="56">
        <f t="shared" si="3"/>
        <v>1197.6500000000001</v>
      </c>
      <c r="AI44" s="58"/>
    </row>
    <row r="45" spans="1:35" ht="15.65" customHeight="1" x14ac:dyDescent="0.25">
      <c r="A45" s="47">
        <v>35</v>
      </c>
      <c r="B45" s="16" t="s">
        <v>32</v>
      </c>
      <c r="C45" s="17">
        <v>182</v>
      </c>
      <c r="D45" s="17">
        <v>3</v>
      </c>
      <c r="E45" s="17" t="s">
        <v>68</v>
      </c>
      <c r="F45" s="18" t="s">
        <v>72</v>
      </c>
      <c r="G45" s="19">
        <v>5.3</v>
      </c>
      <c r="H45" s="27">
        <v>2.8</v>
      </c>
      <c r="I45" s="28">
        <v>135</v>
      </c>
      <c r="J45" s="33">
        <v>131</v>
      </c>
      <c r="K45" s="23" t="s">
        <v>111</v>
      </c>
      <c r="L45" s="74">
        <v>5.5</v>
      </c>
      <c r="M45" s="16"/>
      <c r="N45" s="79">
        <v>250</v>
      </c>
      <c r="O45" s="79"/>
      <c r="P45" s="87">
        <v>100</v>
      </c>
      <c r="Q45" s="16">
        <v>15</v>
      </c>
      <c r="R45" s="90">
        <v>15</v>
      </c>
      <c r="S45" s="16">
        <v>170</v>
      </c>
      <c r="T45" s="105">
        <v>150</v>
      </c>
      <c r="U45" s="24"/>
      <c r="V45" s="24"/>
      <c r="W45" s="24"/>
      <c r="X45" s="18"/>
      <c r="Y45" s="108">
        <f t="shared" si="0"/>
        <v>63.7</v>
      </c>
      <c r="Z45" s="85">
        <f t="shared" si="1"/>
        <v>5.46</v>
      </c>
      <c r="AA45" s="60">
        <f>C45*S45/1000</f>
        <v>30.94</v>
      </c>
      <c r="AB45" s="60">
        <f>C45*T45/1000</f>
        <v>27.3</v>
      </c>
      <c r="AC45" s="60"/>
      <c r="AD45" s="60">
        <f t="shared" si="4"/>
        <v>0</v>
      </c>
      <c r="AE45" s="60"/>
      <c r="AF45" s="113"/>
      <c r="AG45" s="96">
        <f t="shared" si="2"/>
        <v>13.625200000000003</v>
      </c>
      <c r="AH45" s="56">
        <f t="shared" si="3"/>
        <v>2479.7864000000004</v>
      </c>
      <c r="AI45" s="58"/>
    </row>
    <row r="46" spans="1:35" ht="15.65" customHeight="1" x14ac:dyDescent="0.25">
      <c r="A46" s="47">
        <v>36</v>
      </c>
      <c r="B46" s="16" t="s">
        <v>33</v>
      </c>
      <c r="C46" s="17">
        <v>125</v>
      </c>
      <c r="D46" s="17">
        <v>3</v>
      </c>
      <c r="E46" s="17" t="s">
        <v>68</v>
      </c>
      <c r="F46" s="18" t="s">
        <v>71</v>
      </c>
      <c r="G46" s="19">
        <v>5.0999999999999996</v>
      </c>
      <c r="H46" s="27">
        <v>2.5</v>
      </c>
      <c r="I46" s="28">
        <v>103</v>
      </c>
      <c r="J46" s="33">
        <v>124</v>
      </c>
      <c r="K46" s="23" t="s">
        <v>111</v>
      </c>
      <c r="L46" s="74">
        <v>5</v>
      </c>
      <c r="M46" s="16"/>
      <c r="N46" s="79">
        <v>220</v>
      </c>
      <c r="O46" s="79">
        <v>100</v>
      </c>
      <c r="P46" s="87"/>
      <c r="Q46" s="16">
        <v>15</v>
      </c>
      <c r="R46" s="90">
        <v>15</v>
      </c>
      <c r="S46" s="16">
        <v>160</v>
      </c>
      <c r="T46" s="105">
        <v>150</v>
      </c>
      <c r="U46" s="24"/>
      <c r="V46" s="24"/>
      <c r="W46" s="24"/>
      <c r="X46" s="18"/>
      <c r="Y46" s="108">
        <f t="shared" si="0"/>
        <v>40</v>
      </c>
      <c r="Z46" s="85">
        <f t="shared" si="1"/>
        <v>3.75</v>
      </c>
      <c r="AA46" s="60">
        <f>C46*S46/1000</f>
        <v>20</v>
      </c>
      <c r="AB46" s="60">
        <f>C46*T46/1000</f>
        <v>18.75</v>
      </c>
      <c r="AC46" s="60"/>
      <c r="AD46" s="60">
        <f t="shared" si="4"/>
        <v>0</v>
      </c>
      <c r="AE46" s="60"/>
      <c r="AF46" s="113"/>
      <c r="AG46" s="96">
        <f t="shared" si="2"/>
        <v>12.853599999999998</v>
      </c>
      <c r="AH46" s="56">
        <f t="shared" si="3"/>
        <v>1606.6999999999998</v>
      </c>
      <c r="AI46" s="58"/>
    </row>
    <row r="47" spans="1:35" ht="15.65" customHeight="1" x14ac:dyDescent="0.25">
      <c r="A47" s="47">
        <v>37</v>
      </c>
      <c r="B47" s="16" t="s">
        <v>34</v>
      </c>
      <c r="C47" s="17">
        <v>60</v>
      </c>
      <c r="D47" s="17">
        <v>3</v>
      </c>
      <c r="E47" s="17" t="s">
        <v>68</v>
      </c>
      <c r="F47" s="18" t="s">
        <v>72</v>
      </c>
      <c r="G47" s="19">
        <v>5.4</v>
      </c>
      <c r="H47" s="27">
        <v>3.4</v>
      </c>
      <c r="I47" s="21">
        <v>77</v>
      </c>
      <c r="J47" s="22">
        <v>84</v>
      </c>
      <c r="K47" s="16" t="s">
        <v>87</v>
      </c>
      <c r="L47" s="74">
        <v>3.2</v>
      </c>
      <c r="M47" s="16"/>
      <c r="N47" s="79">
        <v>100</v>
      </c>
      <c r="O47" s="79"/>
      <c r="P47" s="87"/>
      <c r="Q47" s="16">
        <v>15</v>
      </c>
      <c r="R47" s="90"/>
      <c r="S47" s="16"/>
      <c r="T47" s="24"/>
      <c r="U47" s="24"/>
      <c r="V47" s="24">
        <v>100</v>
      </c>
      <c r="W47" s="24"/>
      <c r="X47" s="18"/>
      <c r="Y47" s="108">
        <f t="shared" si="0"/>
        <v>6</v>
      </c>
      <c r="Z47" s="85">
        <f t="shared" si="1"/>
        <v>0.9</v>
      </c>
      <c r="AA47" s="60"/>
      <c r="AB47" s="60"/>
      <c r="AC47" s="60"/>
      <c r="AD47" s="60">
        <f t="shared" si="4"/>
        <v>6</v>
      </c>
      <c r="AE47" s="60"/>
      <c r="AF47" s="113"/>
      <c r="AG47" s="96">
        <f t="shared" si="2"/>
        <v>4.2774999999999999</v>
      </c>
      <c r="AH47" s="56">
        <f t="shared" si="3"/>
        <v>256.64999999999998</v>
      </c>
      <c r="AI47" s="58"/>
    </row>
    <row r="48" spans="1:35" ht="15.65" customHeight="1" x14ac:dyDescent="0.25">
      <c r="A48" s="47">
        <v>38</v>
      </c>
      <c r="B48" s="16" t="s">
        <v>35</v>
      </c>
      <c r="C48" s="17">
        <v>61</v>
      </c>
      <c r="D48" s="17">
        <v>2</v>
      </c>
      <c r="E48" s="17" t="s">
        <v>68</v>
      </c>
      <c r="F48" s="18" t="s">
        <v>72</v>
      </c>
      <c r="G48" s="25">
        <v>4.9000000000000004</v>
      </c>
      <c r="H48" s="20">
        <v>2.1</v>
      </c>
      <c r="I48" s="21">
        <v>53</v>
      </c>
      <c r="J48" s="22">
        <v>99</v>
      </c>
      <c r="K48" s="16" t="s">
        <v>84</v>
      </c>
      <c r="L48" s="74"/>
      <c r="M48" s="16"/>
      <c r="N48" s="79"/>
      <c r="O48" s="79"/>
      <c r="P48" s="87"/>
      <c r="Q48" s="16"/>
      <c r="R48" s="90"/>
      <c r="S48" s="16"/>
      <c r="T48" s="24"/>
      <c r="U48" s="24"/>
      <c r="V48" s="24"/>
      <c r="W48" s="24">
        <v>1000</v>
      </c>
      <c r="X48" s="18"/>
      <c r="Y48" s="108">
        <f t="shared" si="0"/>
        <v>0</v>
      </c>
      <c r="Z48" s="85">
        <f t="shared" si="1"/>
        <v>0</v>
      </c>
      <c r="AA48" s="60"/>
      <c r="AB48" s="60"/>
      <c r="AC48" s="60"/>
      <c r="AD48" s="60">
        <f t="shared" si="4"/>
        <v>0</v>
      </c>
      <c r="AE48" s="60">
        <f>C48*W48/1000</f>
        <v>61</v>
      </c>
      <c r="AF48" s="113"/>
      <c r="AG48" s="96">
        <f t="shared" si="2"/>
        <v>5.2</v>
      </c>
      <c r="AH48" s="56">
        <f t="shared" si="3"/>
        <v>317.2</v>
      </c>
      <c r="AI48" s="58" t="s">
        <v>97</v>
      </c>
    </row>
    <row r="49" spans="1:35" ht="15.65" customHeight="1" x14ac:dyDescent="0.25">
      <c r="A49" s="47">
        <v>39</v>
      </c>
      <c r="B49" s="16" t="s">
        <v>36</v>
      </c>
      <c r="C49" s="17">
        <v>92</v>
      </c>
      <c r="D49" s="17">
        <v>3</v>
      </c>
      <c r="E49" s="17" t="s">
        <v>68</v>
      </c>
      <c r="F49" s="18" t="s">
        <v>72</v>
      </c>
      <c r="G49" s="25">
        <v>5</v>
      </c>
      <c r="H49" s="20">
        <v>1.6</v>
      </c>
      <c r="I49" s="21">
        <v>82</v>
      </c>
      <c r="J49" s="33">
        <v>116</v>
      </c>
      <c r="K49" s="23" t="s">
        <v>109</v>
      </c>
      <c r="L49" s="74">
        <v>4</v>
      </c>
      <c r="M49" s="16">
        <v>160</v>
      </c>
      <c r="N49" s="79"/>
      <c r="O49" s="79"/>
      <c r="P49" s="87">
        <v>100</v>
      </c>
      <c r="Q49" s="16">
        <v>15</v>
      </c>
      <c r="R49" s="90">
        <v>15</v>
      </c>
      <c r="S49" s="16"/>
      <c r="T49" s="24"/>
      <c r="U49" s="78">
        <v>290</v>
      </c>
      <c r="V49" s="24"/>
      <c r="W49" s="24"/>
      <c r="X49" s="18"/>
      <c r="Y49" s="108">
        <f t="shared" si="0"/>
        <v>23.92</v>
      </c>
      <c r="Z49" s="85">
        <f t="shared" si="1"/>
        <v>2.76</v>
      </c>
      <c r="AA49" s="60"/>
      <c r="AB49" s="60"/>
      <c r="AC49" s="60">
        <f>C49*U49/1000</f>
        <v>26.68</v>
      </c>
      <c r="AD49" s="60">
        <f t="shared" si="4"/>
        <v>0</v>
      </c>
      <c r="AE49" s="60"/>
      <c r="AF49" s="113"/>
      <c r="AG49" s="96">
        <f t="shared" si="2"/>
        <v>11.9765</v>
      </c>
      <c r="AH49" s="56">
        <f t="shared" si="3"/>
        <v>1101.838</v>
      </c>
      <c r="AI49" s="58"/>
    </row>
    <row r="50" spans="1:35" ht="15.65" customHeight="1" x14ac:dyDescent="0.25">
      <c r="A50" s="47">
        <v>40</v>
      </c>
      <c r="B50" s="16" t="s">
        <v>37</v>
      </c>
      <c r="C50" s="17">
        <v>70</v>
      </c>
      <c r="D50" s="17">
        <v>4</v>
      </c>
      <c r="E50" s="17" t="s">
        <v>68</v>
      </c>
      <c r="F50" s="18" t="s">
        <v>74</v>
      </c>
      <c r="G50" s="19">
        <v>5.3</v>
      </c>
      <c r="H50" s="20">
        <v>2.1</v>
      </c>
      <c r="I50" s="28">
        <v>113</v>
      </c>
      <c r="J50" s="33">
        <v>106</v>
      </c>
      <c r="K50" s="23" t="s">
        <v>109</v>
      </c>
      <c r="L50" s="74">
        <v>4</v>
      </c>
      <c r="M50" s="16">
        <v>120</v>
      </c>
      <c r="N50" s="79"/>
      <c r="O50" s="79"/>
      <c r="P50" s="87">
        <v>80</v>
      </c>
      <c r="Q50" s="16">
        <v>15</v>
      </c>
      <c r="R50" s="90">
        <v>15</v>
      </c>
      <c r="S50" s="16"/>
      <c r="T50" s="24"/>
      <c r="U50" s="78">
        <v>290</v>
      </c>
      <c r="V50" s="24"/>
      <c r="W50" s="24"/>
      <c r="X50" s="18"/>
      <c r="Y50" s="108">
        <f t="shared" si="0"/>
        <v>14</v>
      </c>
      <c r="Z50" s="85">
        <f t="shared" si="1"/>
        <v>2.1</v>
      </c>
      <c r="AA50" s="60"/>
      <c r="AB50" s="60"/>
      <c r="AC50" s="60">
        <f>C50*U50/1000</f>
        <v>20.3</v>
      </c>
      <c r="AD50" s="60">
        <f t="shared" si="4"/>
        <v>0</v>
      </c>
      <c r="AE50" s="60"/>
      <c r="AF50" s="113"/>
      <c r="AG50" s="96">
        <f t="shared" si="2"/>
        <v>11.064500000000001</v>
      </c>
      <c r="AH50" s="56">
        <f t="shared" si="3"/>
        <v>774.5150000000001</v>
      </c>
      <c r="AI50" s="58" t="s">
        <v>101</v>
      </c>
    </row>
    <row r="51" spans="1:35" ht="15.65" customHeight="1" x14ac:dyDescent="0.25">
      <c r="A51" s="47">
        <v>41</v>
      </c>
      <c r="B51" s="16" t="s">
        <v>38</v>
      </c>
      <c r="C51" s="17">
        <v>90</v>
      </c>
      <c r="D51" s="17">
        <v>3</v>
      </c>
      <c r="E51" s="17" t="s">
        <v>68</v>
      </c>
      <c r="F51" s="18" t="s">
        <v>74</v>
      </c>
      <c r="G51" s="19">
        <v>5.0999999999999996</v>
      </c>
      <c r="H51" s="20">
        <v>2.2000000000000002</v>
      </c>
      <c r="I51" s="21">
        <v>99</v>
      </c>
      <c r="J51" s="22">
        <v>86</v>
      </c>
      <c r="K51" s="23" t="s">
        <v>109</v>
      </c>
      <c r="L51" s="74">
        <v>4</v>
      </c>
      <c r="M51" s="16">
        <v>120</v>
      </c>
      <c r="N51" s="79"/>
      <c r="O51" s="79"/>
      <c r="P51" s="87">
        <v>80</v>
      </c>
      <c r="Q51" s="16">
        <v>15</v>
      </c>
      <c r="R51" s="90">
        <v>15</v>
      </c>
      <c r="S51" s="16"/>
      <c r="T51" s="24"/>
      <c r="U51" s="78">
        <v>290</v>
      </c>
      <c r="V51" s="24"/>
      <c r="W51" s="24"/>
      <c r="X51" s="18"/>
      <c r="Y51" s="108">
        <f t="shared" si="0"/>
        <v>18</v>
      </c>
      <c r="Z51" s="85">
        <f t="shared" si="1"/>
        <v>2.7</v>
      </c>
      <c r="AA51" s="60"/>
      <c r="AB51" s="60"/>
      <c r="AC51" s="60">
        <f>C51*U51/1000</f>
        <v>26.1</v>
      </c>
      <c r="AD51" s="60">
        <f t="shared" si="4"/>
        <v>0</v>
      </c>
      <c r="AE51" s="60"/>
      <c r="AF51" s="113"/>
      <c r="AG51" s="96">
        <f t="shared" si="2"/>
        <v>11.064500000000001</v>
      </c>
      <c r="AH51" s="56">
        <f t="shared" si="3"/>
        <v>995.80500000000006</v>
      </c>
      <c r="AI51" s="58"/>
    </row>
    <row r="52" spans="1:35" ht="15.65" customHeight="1" x14ac:dyDescent="0.25">
      <c r="A52" s="47">
        <v>42</v>
      </c>
      <c r="B52" s="16" t="s">
        <v>39</v>
      </c>
      <c r="C52" s="17">
        <v>80</v>
      </c>
      <c r="D52" s="17">
        <v>3</v>
      </c>
      <c r="E52" s="17" t="s">
        <v>68</v>
      </c>
      <c r="F52" s="18" t="s">
        <v>72</v>
      </c>
      <c r="G52" s="19">
        <v>5.0999999999999996</v>
      </c>
      <c r="H52" s="27">
        <v>2.7</v>
      </c>
      <c r="I52" s="35">
        <v>234</v>
      </c>
      <c r="J52" s="22">
        <v>60</v>
      </c>
      <c r="K52" s="23" t="s">
        <v>111</v>
      </c>
      <c r="L52" s="74">
        <v>4.5</v>
      </c>
      <c r="M52" s="16"/>
      <c r="N52" s="79">
        <v>150</v>
      </c>
      <c r="O52" s="79"/>
      <c r="P52" s="87">
        <v>80</v>
      </c>
      <c r="Q52" s="16">
        <v>15</v>
      </c>
      <c r="R52" s="90">
        <v>15</v>
      </c>
      <c r="S52" s="16">
        <v>140</v>
      </c>
      <c r="T52" s="105">
        <v>180</v>
      </c>
      <c r="U52" s="24"/>
      <c r="V52" s="24"/>
      <c r="W52" s="24"/>
      <c r="X52" s="18"/>
      <c r="Y52" s="108">
        <f t="shared" si="0"/>
        <v>18.399999999999999</v>
      </c>
      <c r="Z52" s="85">
        <f t="shared" si="1"/>
        <v>2.4</v>
      </c>
      <c r="AA52" s="60">
        <f>C52*S52/1000</f>
        <v>11.2</v>
      </c>
      <c r="AB52" s="60">
        <f>C52*T52/1000</f>
        <v>14.4</v>
      </c>
      <c r="AC52" s="60"/>
      <c r="AD52" s="60">
        <f t="shared" si="4"/>
        <v>0</v>
      </c>
      <c r="AE52" s="60"/>
      <c r="AF52" s="113"/>
      <c r="AG52" s="96">
        <f t="shared" si="2"/>
        <v>11.319399999999998</v>
      </c>
      <c r="AH52" s="56">
        <f t="shared" si="3"/>
        <v>905.55199999999991</v>
      </c>
      <c r="AI52" s="58"/>
    </row>
    <row r="53" spans="1:35" ht="15.65" customHeight="1" x14ac:dyDescent="0.25">
      <c r="A53" s="47">
        <v>43</v>
      </c>
      <c r="B53" s="16" t="s">
        <v>40</v>
      </c>
      <c r="C53" s="17">
        <v>21</v>
      </c>
      <c r="D53" s="17">
        <v>3</v>
      </c>
      <c r="E53" s="17" t="s">
        <v>68</v>
      </c>
      <c r="F53" s="18" t="s">
        <v>72</v>
      </c>
      <c r="G53" s="19">
        <v>5.0999999999999996</v>
      </c>
      <c r="H53" s="27">
        <v>3</v>
      </c>
      <c r="I53" s="28">
        <v>119</v>
      </c>
      <c r="J53" s="22">
        <v>80</v>
      </c>
      <c r="K53" s="16" t="s">
        <v>87</v>
      </c>
      <c r="L53" s="74">
        <v>3</v>
      </c>
      <c r="M53" s="16"/>
      <c r="N53" s="79">
        <v>100</v>
      </c>
      <c r="O53" s="79"/>
      <c r="P53" s="87"/>
      <c r="Q53" s="16">
        <v>15</v>
      </c>
      <c r="R53" s="90"/>
      <c r="S53" s="16"/>
      <c r="T53" s="24"/>
      <c r="U53" s="24"/>
      <c r="V53" s="24">
        <v>100</v>
      </c>
      <c r="W53" s="24"/>
      <c r="X53" s="18"/>
      <c r="Y53" s="108">
        <f t="shared" si="0"/>
        <v>2.1</v>
      </c>
      <c r="Z53" s="85">
        <f t="shared" si="1"/>
        <v>0.315</v>
      </c>
      <c r="AA53" s="60"/>
      <c r="AB53" s="60"/>
      <c r="AC53" s="60"/>
      <c r="AD53" s="60">
        <f t="shared" si="4"/>
        <v>2.1</v>
      </c>
      <c r="AE53" s="60"/>
      <c r="AF53" s="113"/>
      <c r="AG53" s="96">
        <f t="shared" si="2"/>
        <v>4.2774999999999999</v>
      </c>
      <c r="AH53" s="56">
        <f t="shared" si="3"/>
        <v>89.827500000000001</v>
      </c>
      <c r="AI53" s="58"/>
    </row>
    <row r="54" spans="1:35" ht="15.65" customHeight="1" x14ac:dyDescent="0.25">
      <c r="A54" s="47">
        <v>44</v>
      </c>
      <c r="B54" s="16" t="s">
        <v>41</v>
      </c>
      <c r="C54" s="17">
        <v>60</v>
      </c>
      <c r="D54" s="17">
        <v>2</v>
      </c>
      <c r="E54" s="17" t="s">
        <v>68</v>
      </c>
      <c r="F54" s="18" t="s">
        <v>72</v>
      </c>
      <c r="G54" s="25">
        <v>4.9000000000000004</v>
      </c>
      <c r="H54" s="20">
        <v>2.1</v>
      </c>
      <c r="I54" s="21">
        <v>60</v>
      </c>
      <c r="J54" s="33">
        <v>102</v>
      </c>
      <c r="K54" s="16" t="s">
        <v>84</v>
      </c>
      <c r="L54" s="74"/>
      <c r="M54" s="16"/>
      <c r="N54" s="79"/>
      <c r="O54" s="79"/>
      <c r="P54" s="87"/>
      <c r="Q54" s="16"/>
      <c r="R54" s="90"/>
      <c r="S54" s="16"/>
      <c r="T54" s="24"/>
      <c r="U54" s="24"/>
      <c r="V54" s="24"/>
      <c r="W54" s="24">
        <v>1000</v>
      </c>
      <c r="X54" s="18"/>
      <c r="Y54" s="108">
        <f t="shared" si="0"/>
        <v>0</v>
      </c>
      <c r="Z54" s="85">
        <f t="shared" si="1"/>
        <v>0</v>
      </c>
      <c r="AA54" s="60"/>
      <c r="AB54" s="60"/>
      <c r="AC54" s="60"/>
      <c r="AD54" s="60">
        <f t="shared" si="4"/>
        <v>0</v>
      </c>
      <c r="AE54" s="60">
        <f>C54*W54/1000</f>
        <v>60</v>
      </c>
      <c r="AF54" s="113"/>
      <c r="AG54" s="96">
        <f t="shared" si="2"/>
        <v>5.2</v>
      </c>
      <c r="AH54" s="56">
        <f t="shared" si="3"/>
        <v>312</v>
      </c>
      <c r="AI54" s="58" t="s">
        <v>97</v>
      </c>
    </row>
    <row r="55" spans="1:35" ht="15.65" customHeight="1" x14ac:dyDescent="0.25">
      <c r="A55" s="47">
        <v>45</v>
      </c>
      <c r="B55" s="16" t="s">
        <v>42</v>
      </c>
      <c r="C55" s="17">
        <v>55</v>
      </c>
      <c r="D55" s="17">
        <v>3</v>
      </c>
      <c r="E55" s="17" t="s">
        <v>68</v>
      </c>
      <c r="F55" s="18" t="s">
        <v>72</v>
      </c>
      <c r="G55" s="19">
        <v>5.2</v>
      </c>
      <c r="H55" s="20">
        <v>1.5</v>
      </c>
      <c r="I55" s="21">
        <v>93</v>
      </c>
      <c r="J55" s="22">
        <v>72</v>
      </c>
      <c r="K55" s="23" t="s">
        <v>109</v>
      </c>
      <c r="L55" s="74">
        <v>3.5</v>
      </c>
      <c r="M55" s="16">
        <v>100</v>
      </c>
      <c r="N55" s="79"/>
      <c r="O55" s="79"/>
      <c r="P55" s="87"/>
      <c r="Q55" s="16">
        <v>15</v>
      </c>
      <c r="R55" s="90">
        <v>15</v>
      </c>
      <c r="S55" s="16"/>
      <c r="T55" s="24"/>
      <c r="U55" s="78">
        <v>290</v>
      </c>
      <c r="V55" s="24"/>
      <c r="W55" s="24"/>
      <c r="X55" s="18"/>
      <c r="Y55" s="108">
        <f t="shared" si="0"/>
        <v>5.5</v>
      </c>
      <c r="Z55" s="85">
        <f t="shared" si="1"/>
        <v>1.65</v>
      </c>
      <c r="AA55" s="60"/>
      <c r="AB55" s="60"/>
      <c r="AC55" s="60">
        <f>C55*U55/1000</f>
        <v>15.95</v>
      </c>
      <c r="AD55" s="60">
        <f t="shared" si="4"/>
        <v>0</v>
      </c>
      <c r="AE55" s="60"/>
      <c r="AF55" s="113"/>
      <c r="AG55" s="96">
        <f t="shared" si="2"/>
        <v>9.5444999999999993</v>
      </c>
      <c r="AH55" s="56">
        <f t="shared" si="3"/>
        <v>524.94749999999999</v>
      </c>
      <c r="AI55" s="58"/>
    </row>
    <row r="56" spans="1:35" ht="15.65" customHeight="1" x14ac:dyDescent="0.25">
      <c r="A56" s="47">
        <v>46</v>
      </c>
      <c r="B56" s="16" t="s">
        <v>43</v>
      </c>
      <c r="C56" s="17">
        <v>72</v>
      </c>
      <c r="D56" s="17">
        <v>3</v>
      </c>
      <c r="E56" s="17" t="s">
        <v>68</v>
      </c>
      <c r="F56" s="18" t="s">
        <v>72</v>
      </c>
      <c r="G56" s="25">
        <v>5</v>
      </c>
      <c r="H56" s="20">
        <v>1.8</v>
      </c>
      <c r="I56" s="28">
        <v>135</v>
      </c>
      <c r="J56" s="22">
        <v>72</v>
      </c>
      <c r="K56" s="16" t="s">
        <v>84</v>
      </c>
      <c r="L56" s="74"/>
      <c r="M56" s="16"/>
      <c r="N56" s="79"/>
      <c r="O56" s="79"/>
      <c r="P56" s="87"/>
      <c r="Q56" s="16"/>
      <c r="R56" s="90"/>
      <c r="S56" s="16"/>
      <c r="T56" s="24"/>
      <c r="U56" s="24"/>
      <c r="V56" s="24"/>
      <c r="W56" s="24"/>
      <c r="X56" s="18"/>
      <c r="Y56" s="108">
        <f t="shared" si="0"/>
        <v>0</v>
      </c>
      <c r="Z56" s="85">
        <f t="shared" si="1"/>
        <v>0</v>
      </c>
      <c r="AA56" s="60"/>
      <c r="AB56" s="60"/>
      <c r="AC56" s="60"/>
      <c r="AD56" s="60">
        <f t="shared" si="4"/>
        <v>0</v>
      </c>
      <c r="AE56" s="60"/>
      <c r="AF56" s="113"/>
      <c r="AG56" s="96">
        <f t="shared" si="2"/>
        <v>0</v>
      </c>
      <c r="AH56" s="56">
        <f t="shared" si="3"/>
        <v>0</v>
      </c>
      <c r="AI56" s="58"/>
    </row>
    <row r="57" spans="1:35" ht="15.65" customHeight="1" x14ac:dyDescent="0.25">
      <c r="A57" s="47">
        <v>47</v>
      </c>
      <c r="B57" s="16" t="s">
        <v>44</v>
      </c>
      <c r="C57" s="17">
        <v>110</v>
      </c>
      <c r="D57" s="17">
        <v>3</v>
      </c>
      <c r="E57" s="17" t="s">
        <v>68</v>
      </c>
      <c r="F57" s="18" t="s">
        <v>74</v>
      </c>
      <c r="G57" s="25">
        <v>4.9000000000000004</v>
      </c>
      <c r="H57" s="20">
        <v>2.1</v>
      </c>
      <c r="I57" s="21">
        <v>85</v>
      </c>
      <c r="J57" s="22">
        <v>95</v>
      </c>
      <c r="K57" s="16" t="s">
        <v>84</v>
      </c>
      <c r="L57" s="74"/>
      <c r="M57" s="16"/>
      <c r="N57" s="79"/>
      <c r="O57" s="79"/>
      <c r="P57" s="87"/>
      <c r="Q57" s="16"/>
      <c r="R57" s="90"/>
      <c r="S57" s="16"/>
      <c r="T57" s="24"/>
      <c r="U57" s="24"/>
      <c r="V57" s="24"/>
      <c r="W57" s="24"/>
      <c r="X57" s="18"/>
      <c r="Y57" s="108">
        <f t="shared" si="0"/>
        <v>0</v>
      </c>
      <c r="Z57" s="85">
        <f t="shared" si="1"/>
        <v>0</v>
      </c>
      <c r="AA57" s="60"/>
      <c r="AB57" s="60"/>
      <c r="AC57" s="60"/>
      <c r="AD57" s="60">
        <f t="shared" si="4"/>
        <v>0</v>
      </c>
      <c r="AE57" s="60"/>
      <c r="AF57" s="113"/>
      <c r="AG57" s="96">
        <f t="shared" si="2"/>
        <v>0</v>
      </c>
      <c r="AH57" s="56">
        <f t="shared" si="3"/>
        <v>0</v>
      </c>
      <c r="AI57" s="58" t="s">
        <v>99</v>
      </c>
    </row>
    <row r="58" spans="1:35" ht="15.65" customHeight="1" x14ac:dyDescent="0.25">
      <c r="A58" s="47">
        <v>48</v>
      </c>
      <c r="B58" s="16" t="s">
        <v>45</v>
      </c>
      <c r="C58" s="17">
        <v>185</v>
      </c>
      <c r="D58" s="17">
        <v>3</v>
      </c>
      <c r="E58" s="17" t="s">
        <v>68</v>
      </c>
      <c r="F58" s="18" t="s">
        <v>71</v>
      </c>
      <c r="G58" s="19">
        <v>5.2</v>
      </c>
      <c r="H58" s="20">
        <v>2.1</v>
      </c>
      <c r="I58" s="21">
        <v>88</v>
      </c>
      <c r="J58" s="33">
        <v>124</v>
      </c>
      <c r="K58" s="23" t="s">
        <v>111</v>
      </c>
      <c r="L58" s="74">
        <v>4.5</v>
      </c>
      <c r="M58" s="16"/>
      <c r="N58" s="79">
        <v>200</v>
      </c>
      <c r="O58" s="79"/>
      <c r="P58" s="87">
        <v>100</v>
      </c>
      <c r="Q58" s="16">
        <v>15</v>
      </c>
      <c r="R58" s="90">
        <v>15</v>
      </c>
      <c r="S58" s="16">
        <v>270</v>
      </c>
      <c r="T58" s="105">
        <v>180</v>
      </c>
      <c r="U58" s="24"/>
      <c r="V58" s="24"/>
      <c r="W58" s="24"/>
      <c r="X58" s="18"/>
      <c r="Y58" s="108">
        <f t="shared" si="0"/>
        <v>55.5</v>
      </c>
      <c r="Z58" s="85">
        <f t="shared" si="1"/>
        <v>5.55</v>
      </c>
      <c r="AA58" s="60">
        <f>C58*S58/1000</f>
        <v>49.95</v>
      </c>
      <c r="AB58" s="60">
        <f>C58*T58/1000</f>
        <v>33.299999999999997</v>
      </c>
      <c r="AC58" s="60"/>
      <c r="AD58" s="60">
        <f t="shared" si="4"/>
        <v>0</v>
      </c>
      <c r="AE58" s="60"/>
      <c r="AF58" s="113"/>
      <c r="AG58" s="96">
        <f t="shared" si="2"/>
        <v>16.4862</v>
      </c>
      <c r="AH58" s="56">
        <f t="shared" si="3"/>
        <v>3049.9470000000001</v>
      </c>
      <c r="AI58" s="58"/>
    </row>
    <row r="59" spans="1:35" ht="15.65" customHeight="1" x14ac:dyDescent="0.25">
      <c r="A59" s="47">
        <v>49</v>
      </c>
      <c r="B59" s="16" t="s">
        <v>46</v>
      </c>
      <c r="C59" s="17">
        <v>180</v>
      </c>
      <c r="D59" s="17">
        <v>4</v>
      </c>
      <c r="E59" s="17" t="s">
        <v>68</v>
      </c>
      <c r="F59" s="18" t="s">
        <v>73</v>
      </c>
      <c r="G59" s="19">
        <v>5.2</v>
      </c>
      <c r="H59" s="27">
        <v>3.2</v>
      </c>
      <c r="I59" s="35">
        <v>194</v>
      </c>
      <c r="J59" s="34">
        <v>170</v>
      </c>
      <c r="K59" s="16" t="s">
        <v>85</v>
      </c>
      <c r="L59" s="74"/>
      <c r="M59" s="16"/>
      <c r="N59" s="79"/>
      <c r="O59" s="79"/>
      <c r="P59" s="87"/>
      <c r="Q59" s="16"/>
      <c r="R59" s="90"/>
      <c r="S59" s="16"/>
      <c r="T59" s="24"/>
      <c r="U59" s="24"/>
      <c r="V59" s="24"/>
      <c r="W59" s="24"/>
      <c r="X59" s="18"/>
      <c r="Y59" s="108">
        <f t="shared" si="0"/>
        <v>0</v>
      </c>
      <c r="Z59" s="85">
        <f t="shared" si="1"/>
        <v>0</v>
      </c>
      <c r="AA59" s="60"/>
      <c r="AB59" s="60"/>
      <c r="AC59" s="60"/>
      <c r="AD59" s="60">
        <f t="shared" si="4"/>
        <v>0</v>
      </c>
      <c r="AE59" s="60"/>
      <c r="AF59" s="113"/>
      <c r="AG59" s="96">
        <f t="shared" si="2"/>
        <v>0</v>
      </c>
      <c r="AH59" s="56">
        <f t="shared" si="3"/>
        <v>0</v>
      </c>
      <c r="AI59" s="58" t="s">
        <v>105</v>
      </c>
    </row>
    <row r="60" spans="1:35" ht="15.65" customHeight="1" x14ac:dyDescent="0.25">
      <c r="A60" s="47">
        <v>50</v>
      </c>
      <c r="B60" s="16" t="s">
        <v>47</v>
      </c>
      <c r="C60" s="17">
        <v>188</v>
      </c>
      <c r="D60" s="17">
        <v>4</v>
      </c>
      <c r="E60" s="17" t="s">
        <v>67</v>
      </c>
      <c r="F60" s="18" t="s">
        <v>73</v>
      </c>
      <c r="G60" s="19">
        <v>5.0999999999999996</v>
      </c>
      <c r="H60" s="36">
        <v>4.3</v>
      </c>
      <c r="I60" s="28">
        <v>127</v>
      </c>
      <c r="J60" s="33">
        <v>136</v>
      </c>
      <c r="K60" s="16" t="s">
        <v>85</v>
      </c>
      <c r="L60" s="74"/>
      <c r="M60" s="16"/>
      <c r="N60" s="79"/>
      <c r="O60" s="79"/>
      <c r="P60" s="87"/>
      <c r="Q60" s="16"/>
      <c r="R60" s="90"/>
      <c r="S60" s="16"/>
      <c r="T60" s="24"/>
      <c r="U60" s="24"/>
      <c r="V60" s="24"/>
      <c r="W60" s="24"/>
      <c r="X60" s="18"/>
      <c r="Y60" s="108">
        <f t="shared" si="0"/>
        <v>0</v>
      </c>
      <c r="Z60" s="85">
        <f t="shared" si="1"/>
        <v>0</v>
      </c>
      <c r="AA60" s="60"/>
      <c r="AB60" s="60"/>
      <c r="AC60" s="60"/>
      <c r="AD60" s="60">
        <f t="shared" si="4"/>
        <v>0</v>
      </c>
      <c r="AE60" s="60"/>
      <c r="AF60" s="113"/>
      <c r="AG60" s="96">
        <f t="shared" si="2"/>
        <v>0</v>
      </c>
      <c r="AH60" s="56">
        <f t="shared" si="3"/>
        <v>0</v>
      </c>
      <c r="AI60" s="58" t="s">
        <v>105</v>
      </c>
    </row>
    <row r="61" spans="1:35" ht="15.65" customHeight="1" x14ac:dyDescent="0.25">
      <c r="A61" s="47">
        <v>51</v>
      </c>
      <c r="B61" s="16" t="s">
        <v>48</v>
      </c>
      <c r="C61" s="17">
        <v>82</v>
      </c>
      <c r="D61" s="17">
        <v>4</v>
      </c>
      <c r="E61" s="17" t="s">
        <v>68</v>
      </c>
      <c r="F61" s="18" t="s">
        <v>71</v>
      </c>
      <c r="G61" s="19">
        <v>5.4</v>
      </c>
      <c r="H61" s="27">
        <v>3.4</v>
      </c>
      <c r="I61" s="21">
        <v>76</v>
      </c>
      <c r="J61" s="33">
        <v>147</v>
      </c>
      <c r="K61" s="16" t="s">
        <v>85</v>
      </c>
      <c r="L61" s="74"/>
      <c r="M61" s="16"/>
      <c r="N61" s="79"/>
      <c r="O61" s="79"/>
      <c r="P61" s="87"/>
      <c r="Q61" s="16"/>
      <c r="R61" s="90"/>
      <c r="S61" s="16"/>
      <c r="T61" s="24"/>
      <c r="U61" s="24"/>
      <c r="V61" s="24"/>
      <c r="W61" s="24"/>
      <c r="X61" s="18"/>
      <c r="Y61" s="108">
        <f t="shared" si="0"/>
        <v>0</v>
      </c>
      <c r="Z61" s="85">
        <f t="shared" si="1"/>
        <v>0</v>
      </c>
      <c r="AA61" s="60"/>
      <c r="AB61" s="60"/>
      <c r="AC61" s="60"/>
      <c r="AD61" s="60">
        <f t="shared" si="4"/>
        <v>0</v>
      </c>
      <c r="AE61" s="60"/>
      <c r="AF61" s="113"/>
      <c r="AG61" s="96">
        <f t="shared" si="2"/>
        <v>0</v>
      </c>
      <c r="AH61" s="56">
        <f t="shared" si="3"/>
        <v>0</v>
      </c>
      <c r="AI61" s="58"/>
    </row>
    <row r="62" spans="1:35" ht="15.65" customHeight="1" x14ac:dyDescent="0.25">
      <c r="A62" s="47">
        <v>52</v>
      </c>
      <c r="B62" s="16" t="s">
        <v>49</v>
      </c>
      <c r="C62" s="17">
        <v>132</v>
      </c>
      <c r="D62" s="17">
        <v>4</v>
      </c>
      <c r="E62" s="17" t="s">
        <v>67</v>
      </c>
      <c r="F62" s="18" t="s">
        <v>73</v>
      </c>
      <c r="G62" s="19">
        <v>5.3</v>
      </c>
      <c r="H62" s="36">
        <v>4</v>
      </c>
      <c r="I62" s="35">
        <v>156</v>
      </c>
      <c r="J62" s="33">
        <v>130</v>
      </c>
      <c r="K62" s="23" t="s">
        <v>109</v>
      </c>
      <c r="L62" s="74">
        <v>5</v>
      </c>
      <c r="M62" s="16"/>
      <c r="N62" s="79"/>
      <c r="O62" s="79">
        <v>180</v>
      </c>
      <c r="P62" s="120"/>
      <c r="Q62" s="16">
        <v>15</v>
      </c>
      <c r="R62" s="90">
        <v>15</v>
      </c>
      <c r="S62" s="16"/>
      <c r="T62" s="24"/>
      <c r="U62" s="78">
        <v>290</v>
      </c>
      <c r="V62" s="24"/>
      <c r="W62" s="24"/>
      <c r="X62" s="18"/>
      <c r="Y62" s="108">
        <f t="shared" si="0"/>
        <v>23.76</v>
      </c>
      <c r="Z62" s="85">
        <f t="shared" si="1"/>
        <v>3.96</v>
      </c>
      <c r="AA62" s="60"/>
      <c r="AB62" s="60"/>
      <c r="AC62" s="60">
        <f>C62*U62/1000</f>
        <v>38.28</v>
      </c>
      <c r="AD62" s="60">
        <f t="shared" si="4"/>
        <v>0</v>
      </c>
      <c r="AE62" s="60"/>
      <c r="AF62" s="113"/>
      <c r="AG62" s="96">
        <f t="shared" si="2"/>
        <v>10.7605</v>
      </c>
      <c r="AH62" s="56">
        <f t="shared" si="3"/>
        <v>1420.386</v>
      </c>
      <c r="AI62" s="58"/>
    </row>
    <row r="63" spans="1:35" ht="15.65" customHeight="1" x14ac:dyDescent="0.25">
      <c r="A63" s="47">
        <v>53</v>
      </c>
      <c r="B63" s="16" t="s">
        <v>50</v>
      </c>
      <c r="C63" s="17">
        <v>163</v>
      </c>
      <c r="D63" s="17">
        <v>3</v>
      </c>
      <c r="E63" s="17" t="s">
        <v>68</v>
      </c>
      <c r="F63" s="18" t="s">
        <v>71</v>
      </c>
      <c r="G63" s="25">
        <v>4.8</v>
      </c>
      <c r="H63" s="20">
        <v>2</v>
      </c>
      <c r="I63" s="28">
        <v>117</v>
      </c>
      <c r="J63" s="33">
        <v>140</v>
      </c>
      <c r="K63" s="23" t="s">
        <v>109</v>
      </c>
      <c r="L63" s="74">
        <v>4.5</v>
      </c>
      <c r="M63" s="16"/>
      <c r="N63" s="79"/>
      <c r="O63" s="79">
        <v>200</v>
      </c>
      <c r="P63" s="87"/>
      <c r="Q63" s="16">
        <v>15</v>
      </c>
      <c r="R63" s="90">
        <v>15</v>
      </c>
      <c r="S63" s="16"/>
      <c r="T63" s="24"/>
      <c r="U63" s="78">
        <v>290</v>
      </c>
      <c r="V63" s="24"/>
      <c r="W63" s="24"/>
      <c r="X63" s="18"/>
      <c r="Y63" s="108">
        <f t="shared" si="0"/>
        <v>32.6</v>
      </c>
      <c r="Z63" s="85">
        <f t="shared" si="1"/>
        <v>4.8899999999999997</v>
      </c>
      <c r="AA63" s="60"/>
      <c r="AB63" s="60"/>
      <c r="AC63" s="60">
        <f>C63*U63/1000</f>
        <v>47.27</v>
      </c>
      <c r="AD63" s="60">
        <f t="shared" si="4"/>
        <v>0</v>
      </c>
      <c r="AE63" s="60"/>
      <c r="AF63" s="113"/>
      <c r="AG63" s="96">
        <f t="shared" si="2"/>
        <v>11.064500000000001</v>
      </c>
      <c r="AH63" s="56">
        <f t="shared" si="3"/>
        <v>1803.5135</v>
      </c>
      <c r="AI63" s="58" t="s">
        <v>105</v>
      </c>
    </row>
    <row r="64" spans="1:35" ht="15.65" customHeight="1" x14ac:dyDescent="0.25">
      <c r="A64" s="47">
        <v>54</v>
      </c>
      <c r="B64" s="16" t="s">
        <v>51</v>
      </c>
      <c r="C64" s="17">
        <v>39</v>
      </c>
      <c r="D64" s="17">
        <v>3</v>
      </c>
      <c r="E64" s="17" t="s">
        <v>68</v>
      </c>
      <c r="F64" s="18" t="s">
        <v>71</v>
      </c>
      <c r="G64" s="25">
        <v>4.9000000000000004</v>
      </c>
      <c r="H64" s="20">
        <v>2.4</v>
      </c>
      <c r="I64" s="28">
        <v>115</v>
      </c>
      <c r="J64" s="33">
        <v>142</v>
      </c>
      <c r="K64" s="23" t="s">
        <v>109</v>
      </c>
      <c r="L64" s="74">
        <v>4.5</v>
      </c>
      <c r="M64" s="16"/>
      <c r="N64" s="79"/>
      <c r="O64" s="79">
        <v>200</v>
      </c>
      <c r="P64" s="87"/>
      <c r="Q64" s="16">
        <v>15</v>
      </c>
      <c r="R64" s="90">
        <v>15</v>
      </c>
      <c r="S64" s="16"/>
      <c r="T64" s="24"/>
      <c r="U64" s="78">
        <v>290</v>
      </c>
      <c r="V64" s="24"/>
      <c r="W64" s="24"/>
      <c r="X64" s="18"/>
      <c r="Y64" s="108">
        <f t="shared" si="0"/>
        <v>7.8</v>
      </c>
      <c r="Z64" s="85">
        <f t="shared" si="1"/>
        <v>1.17</v>
      </c>
      <c r="AA64" s="60"/>
      <c r="AB64" s="60"/>
      <c r="AC64" s="60">
        <f>C64*U64/1000</f>
        <v>11.31</v>
      </c>
      <c r="AD64" s="60">
        <f t="shared" si="4"/>
        <v>0</v>
      </c>
      <c r="AE64" s="60"/>
      <c r="AF64" s="113"/>
      <c r="AG64" s="96">
        <f t="shared" si="2"/>
        <v>11.064499999999999</v>
      </c>
      <c r="AH64" s="56">
        <f t="shared" si="3"/>
        <v>431.51549999999997</v>
      </c>
      <c r="AI64" s="58" t="s">
        <v>105</v>
      </c>
    </row>
    <row r="65" spans="1:35" ht="15.65" customHeight="1" x14ac:dyDescent="0.25">
      <c r="A65" s="47">
        <v>55</v>
      </c>
      <c r="B65" s="16" t="s">
        <v>52</v>
      </c>
      <c r="C65" s="17">
        <v>216</v>
      </c>
      <c r="D65" s="17">
        <v>4</v>
      </c>
      <c r="E65" s="17" t="s">
        <v>65</v>
      </c>
      <c r="F65" s="18" t="s">
        <v>73</v>
      </c>
      <c r="G65" s="29">
        <v>5.6</v>
      </c>
      <c r="H65" s="27">
        <v>3.3</v>
      </c>
      <c r="I65" s="35">
        <v>153</v>
      </c>
      <c r="J65" s="33">
        <v>107</v>
      </c>
      <c r="K65" s="16" t="s">
        <v>110</v>
      </c>
      <c r="L65" s="74"/>
      <c r="M65" s="16"/>
      <c r="N65" s="79"/>
      <c r="O65" s="79"/>
      <c r="P65" s="87"/>
      <c r="Q65" s="16"/>
      <c r="R65" s="90"/>
      <c r="S65" s="16"/>
      <c r="T65" s="24"/>
      <c r="U65" s="24"/>
      <c r="V65" s="24"/>
      <c r="W65" s="24"/>
      <c r="X65" s="18"/>
      <c r="Y65" s="108">
        <f t="shared" si="0"/>
        <v>0</v>
      </c>
      <c r="Z65" s="85">
        <f t="shared" si="1"/>
        <v>0</v>
      </c>
      <c r="AA65" s="60"/>
      <c r="AB65" s="60"/>
      <c r="AC65" s="60"/>
      <c r="AD65" s="60">
        <f t="shared" si="4"/>
        <v>0</v>
      </c>
      <c r="AE65" s="60"/>
      <c r="AF65" s="113"/>
      <c r="AG65" s="96">
        <f t="shared" si="2"/>
        <v>0</v>
      </c>
      <c r="AH65" s="56">
        <f t="shared" si="3"/>
        <v>0</v>
      </c>
      <c r="AI65" s="58" t="s">
        <v>104</v>
      </c>
    </row>
    <row r="66" spans="1:35" ht="15.65" customHeight="1" x14ac:dyDescent="0.25">
      <c r="A66" s="47">
        <v>56</v>
      </c>
      <c r="B66" s="16" t="s">
        <v>53</v>
      </c>
      <c r="C66" s="17">
        <v>194</v>
      </c>
      <c r="D66" s="17">
        <v>4</v>
      </c>
      <c r="E66" s="17" t="s">
        <v>68</v>
      </c>
      <c r="F66" s="18" t="s">
        <v>71</v>
      </c>
      <c r="G66" s="19">
        <v>5.3</v>
      </c>
      <c r="H66" s="27">
        <v>2.7</v>
      </c>
      <c r="I66" s="28">
        <v>118</v>
      </c>
      <c r="J66" s="34">
        <v>163</v>
      </c>
      <c r="K66" s="23" t="s">
        <v>109</v>
      </c>
      <c r="L66" s="74">
        <v>5</v>
      </c>
      <c r="M66" s="16"/>
      <c r="N66" s="79"/>
      <c r="O66" s="79">
        <v>200</v>
      </c>
      <c r="P66" s="87"/>
      <c r="Q66" s="16">
        <v>15</v>
      </c>
      <c r="R66" s="90">
        <v>15</v>
      </c>
      <c r="S66" s="16"/>
      <c r="T66" s="24"/>
      <c r="U66" s="78">
        <v>290</v>
      </c>
      <c r="V66" s="24"/>
      <c r="W66" s="24"/>
      <c r="X66" s="18"/>
      <c r="Y66" s="108">
        <f t="shared" si="0"/>
        <v>38.799999999999997</v>
      </c>
      <c r="Z66" s="85">
        <f t="shared" si="1"/>
        <v>5.82</v>
      </c>
      <c r="AA66" s="60"/>
      <c r="AB66" s="60"/>
      <c r="AC66" s="60">
        <f>C66*U66/1000</f>
        <v>56.26</v>
      </c>
      <c r="AD66" s="60">
        <f t="shared" si="4"/>
        <v>0</v>
      </c>
      <c r="AE66" s="60"/>
      <c r="AF66" s="113"/>
      <c r="AG66" s="96">
        <f t="shared" si="2"/>
        <v>11.064499999999999</v>
      </c>
      <c r="AH66" s="56">
        <f t="shared" si="3"/>
        <v>2146.5129999999999</v>
      </c>
      <c r="AI66" s="58"/>
    </row>
    <row r="67" spans="1:35" ht="15.65" customHeight="1" x14ac:dyDescent="0.25">
      <c r="A67" s="47">
        <v>57</v>
      </c>
      <c r="B67" s="16" t="s">
        <v>54</v>
      </c>
      <c r="C67" s="17">
        <v>82</v>
      </c>
      <c r="D67" s="17">
        <v>4</v>
      </c>
      <c r="E67" s="17" t="s">
        <v>68</v>
      </c>
      <c r="F67" s="18" t="s">
        <v>71</v>
      </c>
      <c r="G67" s="29">
        <v>6</v>
      </c>
      <c r="H67" s="27">
        <v>2.9</v>
      </c>
      <c r="I67" s="28">
        <v>106</v>
      </c>
      <c r="J67" s="33">
        <v>130</v>
      </c>
      <c r="K67" s="23" t="s">
        <v>111</v>
      </c>
      <c r="L67" s="74">
        <v>5.5</v>
      </c>
      <c r="M67" s="16"/>
      <c r="N67" s="79">
        <v>220</v>
      </c>
      <c r="O67" s="79"/>
      <c r="P67" s="87">
        <v>100</v>
      </c>
      <c r="Q67" s="16">
        <v>15</v>
      </c>
      <c r="R67" s="90">
        <v>15</v>
      </c>
      <c r="S67" s="16">
        <v>200</v>
      </c>
      <c r="T67" s="105">
        <v>150</v>
      </c>
      <c r="U67" s="24"/>
      <c r="V67" s="24"/>
      <c r="W67" s="24"/>
      <c r="X67" s="18"/>
      <c r="Y67" s="108">
        <f t="shared" si="0"/>
        <v>26.24</v>
      </c>
      <c r="Z67" s="85">
        <f t="shared" si="1"/>
        <v>2.46</v>
      </c>
      <c r="AA67" s="60">
        <f>C67*S67/1000</f>
        <v>16.399999999999999</v>
      </c>
      <c r="AB67" s="60">
        <f>C67*T67/1000</f>
        <v>12.3</v>
      </c>
      <c r="AC67" s="60"/>
      <c r="AD67" s="60">
        <f t="shared" si="4"/>
        <v>0</v>
      </c>
      <c r="AE67" s="60"/>
      <c r="AF67" s="113"/>
      <c r="AG67" s="96">
        <f t="shared" si="2"/>
        <v>14.116</v>
      </c>
      <c r="AH67" s="56">
        <f t="shared" si="3"/>
        <v>1157.5119999999999</v>
      </c>
      <c r="AI67" s="58" t="s">
        <v>103</v>
      </c>
    </row>
    <row r="68" spans="1:35" ht="15.65" customHeight="1" x14ac:dyDescent="0.25">
      <c r="A68" s="47">
        <v>58</v>
      </c>
      <c r="B68" s="16" t="s">
        <v>55</v>
      </c>
      <c r="C68" s="17">
        <v>56</v>
      </c>
      <c r="D68" s="17">
        <v>3</v>
      </c>
      <c r="E68" s="17" t="s">
        <v>68</v>
      </c>
      <c r="F68" s="18" t="s">
        <v>71</v>
      </c>
      <c r="G68" s="29">
        <v>5.6</v>
      </c>
      <c r="H68" s="27">
        <v>2.9</v>
      </c>
      <c r="I68" s="21">
        <v>60</v>
      </c>
      <c r="J68" s="22">
        <v>93</v>
      </c>
      <c r="K68" s="23" t="s">
        <v>111</v>
      </c>
      <c r="L68" s="74">
        <v>5</v>
      </c>
      <c r="M68" s="16"/>
      <c r="N68" s="79">
        <v>150</v>
      </c>
      <c r="O68" s="79"/>
      <c r="P68" s="87">
        <v>100</v>
      </c>
      <c r="Q68" s="16">
        <v>15</v>
      </c>
      <c r="R68" s="90">
        <v>15</v>
      </c>
      <c r="S68" s="16">
        <v>200</v>
      </c>
      <c r="T68" s="105">
        <v>150</v>
      </c>
      <c r="U68" s="24"/>
      <c r="V68" s="24"/>
      <c r="W68" s="24"/>
      <c r="X68" s="18"/>
      <c r="Y68" s="108">
        <f t="shared" si="0"/>
        <v>14</v>
      </c>
      <c r="Z68" s="85">
        <f t="shared" si="1"/>
        <v>1.68</v>
      </c>
      <c r="AA68" s="60">
        <f>C68*S68/1000</f>
        <v>11.2</v>
      </c>
      <c r="AB68" s="60">
        <f>C68*T68/1000</f>
        <v>8.4</v>
      </c>
      <c r="AC68" s="60"/>
      <c r="AD68" s="60">
        <f t="shared" si="4"/>
        <v>0</v>
      </c>
      <c r="AE68" s="60"/>
      <c r="AF68" s="113"/>
      <c r="AG68" s="96">
        <f t="shared" si="2"/>
        <v>13.052000000000001</v>
      </c>
      <c r="AH68" s="56">
        <f t="shared" si="3"/>
        <v>730.91200000000003</v>
      </c>
      <c r="AI68" s="58" t="s">
        <v>103</v>
      </c>
    </row>
    <row r="69" spans="1:35" ht="15.65" customHeight="1" thickBot="1" x14ac:dyDescent="0.3">
      <c r="A69" s="49">
        <v>59</v>
      </c>
      <c r="B69" s="37" t="s">
        <v>56</v>
      </c>
      <c r="C69" s="38">
        <v>110</v>
      </c>
      <c r="D69" s="38">
        <v>4</v>
      </c>
      <c r="E69" s="38" t="s">
        <v>68</v>
      </c>
      <c r="F69" s="39" t="s">
        <v>71</v>
      </c>
      <c r="G69" s="40">
        <v>5.4</v>
      </c>
      <c r="H69" s="41">
        <v>2.5</v>
      </c>
      <c r="I69" s="42">
        <v>126</v>
      </c>
      <c r="J69" s="43">
        <v>170</v>
      </c>
      <c r="K69" s="37" t="s">
        <v>96</v>
      </c>
      <c r="L69" s="76">
        <v>3</v>
      </c>
      <c r="M69" s="37"/>
      <c r="N69" s="80"/>
      <c r="O69" s="80"/>
      <c r="P69" s="88"/>
      <c r="Q69" s="37"/>
      <c r="R69" s="91"/>
      <c r="S69" s="37"/>
      <c r="T69" s="44"/>
      <c r="U69" s="44"/>
      <c r="V69" s="44">
        <v>250</v>
      </c>
      <c r="W69" s="44">
        <v>1000</v>
      </c>
      <c r="X69" s="39"/>
      <c r="Y69" s="109">
        <f t="shared" si="0"/>
        <v>0</v>
      </c>
      <c r="Z69" s="110">
        <f t="shared" si="1"/>
        <v>0</v>
      </c>
      <c r="AA69" s="62"/>
      <c r="AB69" s="62"/>
      <c r="AC69" s="62"/>
      <c r="AD69" s="62">
        <f t="shared" si="4"/>
        <v>27.5</v>
      </c>
      <c r="AE69" s="62">
        <f>C69*W69/1000</f>
        <v>110</v>
      </c>
      <c r="AF69" s="114"/>
      <c r="AG69" s="97">
        <f t="shared" si="2"/>
        <v>11.324999999999999</v>
      </c>
      <c r="AH69" s="115">
        <f t="shared" si="3"/>
        <v>1245.75</v>
      </c>
      <c r="AI69" s="59" t="s">
        <v>97</v>
      </c>
    </row>
    <row r="70" spans="1:35" ht="16.3" thickBot="1" x14ac:dyDescent="0.3">
      <c r="C70" s="45">
        <f>SUM(C6:C69)</f>
        <v>6344</v>
      </c>
      <c r="D70" s="3"/>
      <c r="Y70" s="66">
        <f>SUM(Y6:Y69)</f>
        <v>863.00999999999988</v>
      </c>
      <c r="Z70" s="67">
        <f t="shared" ref="Z70:AB70" si="5">SUM(Z6:Z69)</f>
        <v>110.59500000000001</v>
      </c>
      <c r="AA70" s="67">
        <f t="shared" si="5"/>
        <v>261.41000000000003</v>
      </c>
      <c r="AB70" s="67">
        <f t="shared" si="5"/>
        <v>223.74000000000004</v>
      </c>
      <c r="AC70" s="67">
        <f>SUM(AC6:AC69)</f>
        <v>471.83</v>
      </c>
      <c r="AD70" s="65">
        <f>SUM(AD6:AD69)</f>
        <v>168.45000000000002</v>
      </c>
      <c r="AE70" s="77">
        <f>SUM(AE26:AE69)</f>
        <v>730</v>
      </c>
      <c r="AF70" s="111">
        <v>15</v>
      </c>
      <c r="AG70" s="93"/>
      <c r="AH70" s="116">
        <f>SUM(AH6:AH69)</f>
        <v>47222.870600000009</v>
      </c>
      <c r="AI70" s="94"/>
    </row>
    <row r="71" spans="1:35" ht="4.75" customHeight="1" thickBot="1" x14ac:dyDescent="0.3">
      <c r="C71" s="3"/>
      <c r="D71" s="3"/>
      <c r="AD71" s="61"/>
      <c r="AE71" s="61"/>
      <c r="AF71" s="61"/>
    </row>
    <row r="72" spans="1:35" ht="16.3" thickBot="1" x14ac:dyDescent="0.3">
      <c r="B72" s="53"/>
      <c r="C72" s="9"/>
      <c r="F72" s="9" t="s">
        <v>64</v>
      </c>
      <c r="G72" s="9"/>
      <c r="H72" s="7"/>
      <c r="I72" s="9" t="s">
        <v>63</v>
      </c>
      <c r="J72" s="9"/>
      <c r="K72" s="52"/>
      <c r="L72" s="9" t="s">
        <v>62</v>
      </c>
      <c r="M72" s="9"/>
      <c r="N72" s="9"/>
      <c r="O72" s="9"/>
      <c r="P72" s="9"/>
      <c r="Q72" s="10"/>
      <c r="R72" s="98"/>
      <c r="S72" s="52" t="s">
        <v>94</v>
      </c>
      <c r="T72" s="9"/>
      <c r="U72" s="9"/>
      <c r="V72" s="9"/>
      <c r="W72" s="9"/>
      <c r="X72" s="9"/>
      <c r="Y72" s="9"/>
      <c r="Z72" s="9"/>
      <c r="AA72" s="9"/>
      <c r="AB72" s="9"/>
      <c r="AC72" s="118" t="s">
        <v>126</v>
      </c>
      <c r="AD72" s="118"/>
      <c r="AE72" s="118"/>
      <c r="AF72" s="118"/>
      <c r="AG72" s="118" t="s">
        <v>128</v>
      </c>
      <c r="AH72" s="63">
        <f>AH70-((AC70*25.55)+(AB70*15.5))</f>
        <v>31699.644100000009</v>
      </c>
    </row>
    <row r="73" spans="1:35" ht="6.15" customHeight="1" x14ac:dyDescent="0.25">
      <c r="G73" s="8"/>
      <c r="H73" s="5"/>
      <c r="I73" s="4"/>
      <c r="J73" s="4"/>
      <c r="K73" s="4"/>
      <c r="L73" s="4"/>
      <c r="M73" s="4"/>
      <c r="N73" s="4"/>
      <c r="O73" s="4"/>
      <c r="P73" s="4"/>
      <c r="Q73" s="4"/>
      <c r="R73" s="99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5" ht="17.850000000000001" customHeight="1" x14ac:dyDescent="0.25">
      <c r="G74" s="8"/>
      <c r="H74" s="5"/>
      <c r="I74" s="4"/>
      <c r="J74" s="4"/>
      <c r="K74" s="4"/>
      <c r="L74" s="4"/>
      <c r="M74" s="4"/>
      <c r="N74" s="4"/>
      <c r="O74" s="4"/>
      <c r="P74" s="4"/>
      <c r="Q74" s="103"/>
      <c r="R74" s="104" t="s">
        <v>124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5" ht="8.15" customHeight="1" x14ac:dyDescent="0.25">
      <c r="G75" s="8"/>
      <c r="H75" s="5"/>
      <c r="I75" s="4"/>
      <c r="J75" s="4"/>
      <c r="K75" s="4"/>
      <c r="L75" s="4"/>
      <c r="M75" s="4"/>
      <c r="N75" s="4"/>
      <c r="O75" s="4"/>
      <c r="P75" s="4"/>
      <c r="Q75" s="4"/>
      <c r="R75" s="99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5" x14ac:dyDescent="0.25">
      <c r="G76" s="8"/>
      <c r="H76" s="5"/>
      <c r="I76" s="4"/>
      <c r="J76" s="164" t="s">
        <v>131</v>
      </c>
      <c r="K76" s="163">
        <f>((C9*L9)+(C21*L21)+(C24*L24)+(C25*L25)+(C31*L31)+(C37*L37)+(C40*L40)+(C42*L42)+(C43*L43)+(C49*L49)+(C50*L50)+(C51*L51)+(C55*L55)+(C62*L62)+(C63*L63)+(C64*L64)+(C66*L66))/1627</f>
        <v>4.166564228641672</v>
      </c>
      <c r="L76" s="8"/>
      <c r="M76" s="8"/>
      <c r="N76" s="8"/>
      <c r="O76" s="8"/>
      <c r="P76" s="8"/>
      <c r="Q76" s="55"/>
      <c r="R76" s="9" t="s">
        <v>100</v>
      </c>
      <c r="S76" s="9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5" x14ac:dyDescent="0.25">
      <c r="J77" s="165" t="s">
        <v>132</v>
      </c>
      <c r="K77" s="61">
        <f>((C16*L16)+(C17*L17)+(C18*L18)+(C22*L22)+(C23*L23)+(C30*L30)+(C33*L33)+(C45*L45)+(C46*L46)+(C52*L52)+(C58*L58)+(C67*L67)+(C68*L68))/1384</f>
        <v>4.8110549132947975</v>
      </c>
      <c r="R77" s="100"/>
    </row>
    <row r="78" spans="1:35" x14ac:dyDescent="0.25">
      <c r="J78" s="165" t="s">
        <v>87</v>
      </c>
      <c r="K78" s="61">
        <f>((C12*L12)+(C13*L13)+(C20*L20)+(C47*L47)+(C53*L53))/604</f>
        <v>3.3334437086092716</v>
      </c>
    </row>
  </sheetData>
  <mergeCells count="30">
    <mergeCell ref="G2:G5"/>
    <mergeCell ref="H2:H5"/>
    <mergeCell ref="I2:I5"/>
    <mergeCell ref="J2:J5"/>
    <mergeCell ref="K2:K5"/>
    <mergeCell ref="A2:A4"/>
    <mergeCell ref="D2:D4"/>
    <mergeCell ref="B1:AI1"/>
    <mergeCell ref="M2:AH2"/>
    <mergeCell ref="M3:X3"/>
    <mergeCell ref="Y3:AF3"/>
    <mergeCell ref="M4:P4"/>
    <mergeCell ref="Q4:R4"/>
    <mergeCell ref="AI2:AI5"/>
    <mergeCell ref="AG3:AH5"/>
    <mergeCell ref="W4:W5"/>
    <mergeCell ref="B2:B5"/>
    <mergeCell ref="C2:C5"/>
    <mergeCell ref="E2:E5"/>
    <mergeCell ref="F2:F5"/>
    <mergeCell ref="L2:L5"/>
    <mergeCell ref="N39:O39"/>
    <mergeCell ref="AD4:AD5"/>
    <mergeCell ref="AE4:AE5"/>
    <mergeCell ref="AF4:AF5"/>
    <mergeCell ref="Y4:Y5"/>
    <mergeCell ref="Z4:Z5"/>
    <mergeCell ref="AA4:AA5"/>
    <mergeCell ref="AB4:AB5"/>
    <mergeCell ref="AC4:AC5"/>
  </mergeCells>
  <pageMargins left="0.11811023622047245" right="0.11811023622047245" top="0.15748031496062992" bottom="0.15748031496062992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2019-04-09T10:28:04Z</dcterms:modified>
</cp:coreProperties>
</file>