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2"/>
  </bookViews>
  <sheets>
    <sheet name="Приросты" sheetId="1" r:id="rId1"/>
    <sheet name="Экономика" sheetId="2" r:id="rId2"/>
    <sheet name="Бутофан" sheetId="3" r:id="rId3"/>
  </sheets>
  <calcPr calcId="144525"/>
</workbook>
</file>

<file path=xl/calcChain.xml><?xml version="1.0" encoding="utf-8"?>
<calcChain xmlns="http://schemas.openxmlformats.org/spreadsheetml/2006/main">
  <c r="E11" i="3" l="1"/>
  <c r="E12" i="3" s="1"/>
  <c r="I5" i="3" s="1"/>
  <c r="B11" i="3"/>
  <c r="E8" i="3"/>
  <c r="I3" i="3" s="1"/>
  <c r="E6" i="3"/>
  <c r="E5" i="3"/>
  <c r="I4" i="3"/>
  <c r="I5" i="2"/>
  <c r="I4" i="2"/>
  <c r="I3" i="2"/>
  <c r="E8" i="2"/>
  <c r="E6" i="2"/>
  <c r="E5" i="2"/>
  <c r="E11" i="2"/>
  <c r="B11" i="2"/>
  <c r="E12" i="2" s="1"/>
  <c r="K5" i="1"/>
  <c r="K4" i="1"/>
  <c r="K7" i="1"/>
  <c r="K9" i="1"/>
  <c r="K6" i="1"/>
  <c r="J12" i="1"/>
  <c r="J9" i="1"/>
  <c r="I9" i="1"/>
  <c r="J6" i="1"/>
  <c r="I6" i="1"/>
  <c r="J10" i="1"/>
  <c r="J7" i="1"/>
  <c r="J4" i="1"/>
  <c r="I4" i="1"/>
  <c r="J3" i="1"/>
  <c r="I10" i="1"/>
  <c r="I7" i="1"/>
  <c r="I3" i="1"/>
  <c r="D12" i="1"/>
  <c r="E12" i="1"/>
  <c r="F12" i="1"/>
  <c r="D8" i="1"/>
  <c r="D9" i="1"/>
  <c r="H9" i="1"/>
  <c r="C9" i="1"/>
  <c r="D6" i="1"/>
  <c r="H6" i="1"/>
  <c r="C6" i="1"/>
  <c r="H3" i="1"/>
  <c r="E3" i="1"/>
  <c r="E6" i="1" s="1"/>
  <c r="F3" i="1"/>
  <c r="F6" i="1" s="1"/>
  <c r="G3" i="1"/>
  <c r="G6" i="1" s="1"/>
  <c r="D3" i="1"/>
  <c r="C3" i="1"/>
  <c r="E11" i="1"/>
  <c r="F11" i="1"/>
  <c r="D11" i="1"/>
  <c r="E8" i="1"/>
  <c r="E9" i="1" s="1"/>
  <c r="F8" i="1"/>
  <c r="G8" i="1"/>
  <c r="G9" i="1" s="1"/>
  <c r="H8" i="1"/>
  <c r="C8" i="1"/>
  <c r="D5" i="1"/>
  <c r="E5" i="1"/>
  <c r="F5" i="1"/>
  <c r="G5" i="1"/>
  <c r="H5" i="1"/>
  <c r="C5" i="1"/>
  <c r="F9" i="1" l="1"/>
</calcChain>
</file>

<file path=xl/sharedStrings.xml><?xml version="1.0" encoding="utf-8"?>
<sst xmlns="http://schemas.openxmlformats.org/spreadsheetml/2006/main" count="84" uniqueCount="36">
  <si>
    <t>Быки</t>
  </si>
  <si>
    <t>Чертик</t>
  </si>
  <si>
    <t>Валдай</t>
  </si>
  <si>
    <t>КАТОЗАЛ</t>
  </si>
  <si>
    <t>Третий</t>
  </si>
  <si>
    <t>Прирост Чертик</t>
  </si>
  <si>
    <t>Прирост Валдай</t>
  </si>
  <si>
    <t>Прирост Третий</t>
  </si>
  <si>
    <t>Дней</t>
  </si>
  <si>
    <t>ИТОГО до катозала</t>
  </si>
  <si>
    <t>после Катозала</t>
  </si>
  <si>
    <t>г/гол./сут.</t>
  </si>
  <si>
    <t>Разница</t>
  </si>
  <si>
    <t>КАТОЗАЗ за 30 дн.</t>
  </si>
  <si>
    <t>Стоимость препарата</t>
  </si>
  <si>
    <t>руб.</t>
  </si>
  <si>
    <t>Стоимость инъекции</t>
  </si>
  <si>
    <t>ЗАТРАТЫ</t>
  </si>
  <si>
    <t>ДОХОД</t>
  </si>
  <si>
    <t>Прирост</t>
  </si>
  <si>
    <t>кг.ж.в.</t>
  </si>
  <si>
    <t>руб./кг.ж.в.</t>
  </si>
  <si>
    <t xml:space="preserve">Цена </t>
  </si>
  <si>
    <t>Сумма</t>
  </si>
  <si>
    <t xml:space="preserve">руб. </t>
  </si>
  <si>
    <t xml:space="preserve">Чистый доход </t>
  </si>
  <si>
    <t>руб./гол.</t>
  </si>
  <si>
    <t>Экономическая эффективность применения КАТОЗАЛА</t>
  </si>
  <si>
    <t>Прирост за месяц</t>
  </si>
  <si>
    <t>кг.</t>
  </si>
  <si>
    <t>За счет корма</t>
  </si>
  <si>
    <t>Прирост за счет корма</t>
  </si>
  <si>
    <t>Доп.выгода</t>
  </si>
  <si>
    <t>Сравнение доли КАТОЗАЛА в общем приросте быка за 1 мес.</t>
  </si>
  <si>
    <t>Экономическая эффективность применения БУТОФАНА</t>
  </si>
  <si>
    <t>Сравнение доли БУТОФАНА в общем приросте быка за 1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</si>
</sst>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1" fontId="0" fillId="0" borderId="0" xfId="0" applyNumberFormat="1"/>
    <xf numFmtId="9" fontId="0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1" fontId="0" fillId="0" borderId="16" xfId="0" applyNumberFormat="1" applyBorder="1"/>
    <xf numFmtId="0" fontId="0" fillId="0" borderId="17" xfId="0" applyBorder="1"/>
    <xf numFmtId="0" fontId="0" fillId="0" borderId="16" xfId="0" applyBorder="1"/>
    <xf numFmtId="0" fontId="3" fillId="0" borderId="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1" fontId="3" fillId="0" borderId="13" xfId="0" applyNumberFormat="1" applyFont="1" applyBorder="1"/>
    <xf numFmtId="0" fontId="3" fillId="0" borderId="14" xfId="0" applyFont="1" applyBorder="1"/>
    <xf numFmtId="1" fontId="1" fillId="0" borderId="0" xfId="0" applyNumberFormat="1" applyFont="1"/>
    <xf numFmtId="0" fontId="0" fillId="0" borderId="0" xfId="0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Приросты!$A$4</c:f>
              <c:strCache>
                <c:ptCount val="1"/>
                <c:pt idx="0">
                  <c:v>Чертик</c:v>
                </c:pt>
              </c:strCache>
            </c:strRef>
          </c:tx>
          <c:spPr>
            <a:ln w="53975"/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Приросты!$B$2:$H$2</c:f>
              <c:numCache>
                <c:formatCode>m/d/yyyy</c:formatCode>
                <c:ptCount val="7"/>
                <c:pt idx="0">
                  <c:v>43426</c:v>
                </c:pt>
                <c:pt idx="1">
                  <c:v>43441</c:v>
                </c:pt>
                <c:pt idx="2">
                  <c:v>43450</c:v>
                </c:pt>
                <c:pt idx="3">
                  <c:v>43457</c:v>
                </c:pt>
                <c:pt idx="4">
                  <c:v>43466</c:v>
                </c:pt>
                <c:pt idx="5">
                  <c:v>43472</c:v>
                </c:pt>
                <c:pt idx="6">
                  <c:v>43480</c:v>
                </c:pt>
              </c:numCache>
            </c:numRef>
          </c:cat>
          <c:val>
            <c:numRef>
              <c:f>Приросты!$B$4:$H$4</c:f>
              <c:numCache>
                <c:formatCode>General</c:formatCode>
                <c:ptCount val="7"/>
                <c:pt idx="0">
                  <c:v>254</c:v>
                </c:pt>
                <c:pt idx="1">
                  <c:v>254</c:v>
                </c:pt>
                <c:pt idx="2">
                  <c:v>268</c:v>
                </c:pt>
                <c:pt idx="3">
                  <c:v>273</c:v>
                </c:pt>
                <c:pt idx="4">
                  <c:v>283</c:v>
                </c:pt>
                <c:pt idx="5">
                  <c:v>293</c:v>
                </c:pt>
                <c:pt idx="6">
                  <c:v>293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Приросты!$A$7</c:f>
              <c:strCache>
                <c:ptCount val="1"/>
                <c:pt idx="0">
                  <c:v>Валдай</c:v>
                </c:pt>
              </c:strCache>
            </c:strRef>
          </c:tx>
          <c:spPr>
            <a:ln w="53975"/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Приросты!$B$2:$H$2</c:f>
              <c:numCache>
                <c:formatCode>m/d/yyyy</c:formatCode>
                <c:ptCount val="7"/>
                <c:pt idx="0">
                  <c:v>43426</c:v>
                </c:pt>
                <c:pt idx="1">
                  <c:v>43441</c:v>
                </c:pt>
                <c:pt idx="2">
                  <c:v>43450</c:v>
                </c:pt>
                <c:pt idx="3">
                  <c:v>43457</c:v>
                </c:pt>
                <c:pt idx="4">
                  <c:v>43466</c:v>
                </c:pt>
                <c:pt idx="5">
                  <c:v>43472</c:v>
                </c:pt>
                <c:pt idx="6">
                  <c:v>43480</c:v>
                </c:pt>
              </c:numCache>
            </c:numRef>
          </c:cat>
          <c:val>
            <c:numRef>
              <c:f>Приросты!$B$7:$H$7</c:f>
              <c:numCache>
                <c:formatCode>General</c:formatCode>
                <c:ptCount val="7"/>
                <c:pt idx="0">
                  <c:v>309</c:v>
                </c:pt>
                <c:pt idx="1">
                  <c:v>315</c:v>
                </c:pt>
                <c:pt idx="2">
                  <c:v>326</c:v>
                </c:pt>
                <c:pt idx="3">
                  <c:v>332</c:v>
                </c:pt>
                <c:pt idx="4">
                  <c:v>337</c:v>
                </c:pt>
                <c:pt idx="5">
                  <c:v>337</c:v>
                </c:pt>
                <c:pt idx="6">
                  <c:v>343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Приросты!$A$10</c:f>
              <c:strCache>
                <c:ptCount val="1"/>
                <c:pt idx="0">
                  <c:v>Третий</c:v>
                </c:pt>
              </c:strCache>
            </c:strRef>
          </c:tx>
          <c:spPr>
            <a:ln w="63500"/>
          </c:spPr>
          <c:marker>
            <c:spPr>
              <a:ln w="31750"/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Приросты!$B$2:$H$2</c:f>
              <c:numCache>
                <c:formatCode>m/d/yyyy</c:formatCode>
                <c:ptCount val="7"/>
                <c:pt idx="0">
                  <c:v>43426</c:v>
                </c:pt>
                <c:pt idx="1">
                  <c:v>43441</c:v>
                </c:pt>
                <c:pt idx="2">
                  <c:v>43450</c:v>
                </c:pt>
                <c:pt idx="3">
                  <c:v>43457</c:v>
                </c:pt>
                <c:pt idx="4">
                  <c:v>43466</c:v>
                </c:pt>
                <c:pt idx="5">
                  <c:v>43472</c:v>
                </c:pt>
                <c:pt idx="6">
                  <c:v>43480</c:v>
                </c:pt>
              </c:numCache>
            </c:numRef>
          </c:cat>
          <c:val>
            <c:numRef>
              <c:f>Приросты!$B$10:$F$10</c:f>
              <c:numCache>
                <c:formatCode>General</c:formatCode>
                <c:ptCount val="5"/>
                <c:pt idx="1">
                  <c:v>293</c:v>
                </c:pt>
                <c:pt idx="2">
                  <c:v>288</c:v>
                </c:pt>
                <c:pt idx="3">
                  <c:v>293</c:v>
                </c:pt>
                <c:pt idx="4">
                  <c:v>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58944"/>
        <c:axId val="73412992"/>
      </c:lineChart>
      <c:dateAx>
        <c:axId val="73058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73412992"/>
        <c:crossesAt val="200"/>
        <c:auto val="1"/>
        <c:lblOffset val="100"/>
        <c:baseTimeUnit val="days"/>
      </c:dateAx>
      <c:valAx>
        <c:axId val="73412992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058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Прирост Чертик</c:v>
          </c:tx>
          <c:invertIfNegative val="0"/>
          <c:val>
            <c:numRef>
              <c:f>Приросты!$A$5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Прирост Валдай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og"/>
            <c:dispRSqr val="0"/>
            <c:dispEq val="0"/>
          </c:trendline>
          <c:val>
            <c:numRef>
              <c:f>Приросты!$I$6:$J$6</c:f>
              <c:numCache>
                <c:formatCode>0</c:formatCode>
                <c:ptCount val="2"/>
                <c:pt idx="0">
                  <c:v>583.33333333333337</c:v>
                </c:pt>
                <c:pt idx="1">
                  <c:v>833.33333333333337</c:v>
                </c:pt>
              </c:numCache>
            </c:numRef>
          </c:val>
        </c:ser>
        <c:ser>
          <c:idx val="2"/>
          <c:order val="2"/>
          <c:tx>
            <c:v>Чертик после КАТОЗАЛ</c:v>
          </c:tx>
          <c:invertIfNegative val="0"/>
          <c:val>
            <c:numRef>
              <c:f>Приросты!$A$8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Прирост Валдай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og"/>
            <c:dispRSqr val="0"/>
            <c:dispEq val="0"/>
          </c:trendline>
          <c:val>
            <c:numRef>
              <c:f>Приросты!$I$9:$J$9</c:f>
              <c:numCache>
                <c:formatCode>0</c:formatCode>
                <c:ptCount val="2"/>
                <c:pt idx="0">
                  <c:v>1214.2857142857142</c:v>
                </c:pt>
                <c:pt idx="1">
                  <c:v>680</c:v>
                </c:pt>
              </c:numCache>
            </c:numRef>
          </c:val>
        </c:ser>
        <c:ser>
          <c:idx val="4"/>
          <c:order val="4"/>
          <c:tx>
            <c:v>Прирост Третий</c:v>
          </c:tx>
          <c:invertIfNegative val="0"/>
          <c:val>
            <c:numRef>
              <c:f>Приросты!$A$11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Приросты!$I$12:$J$12</c:f>
              <c:numCache>
                <c:formatCode>0</c:formatCode>
                <c:ptCount val="2"/>
                <c:pt idx="1">
                  <c:v>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48064"/>
        <c:axId val="73453952"/>
      </c:barChart>
      <c:catAx>
        <c:axId val="7344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73453952"/>
        <c:crosses val="autoZero"/>
        <c:auto val="1"/>
        <c:lblAlgn val="ctr"/>
        <c:lblOffset val="100"/>
        <c:noMultiLvlLbl val="0"/>
      </c:catAx>
      <c:valAx>
        <c:axId val="7345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44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82427051550858"/>
          <c:y val="0.19249095486440818"/>
          <c:w val="0.50262602571196979"/>
          <c:h val="0.7231660165855891"/>
        </c:manualLayout>
      </c:layout>
      <c:pieChart>
        <c:varyColors val="1"/>
        <c:ser>
          <c:idx val="0"/>
          <c:order val="0"/>
          <c:tx>
            <c:strRef>
              <c:f>Экономика!$H$1</c:f>
              <c:strCache>
                <c:ptCount val="1"/>
                <c:pt idx="0">
                  <c:v>Сравнение доли КАТОЗАЛА в общем приросте быка за 1 мес.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Экономика!$H$3:$H$5</c:f>
              <c:strCache>
                <c:ptCount val="3"/>
                <c:pt idx="0">
                  <c:v>Прирост за счет корма</c:v>
                </c:pt>
                <c:pt idx="1">
                  <c:v>Стоимость препарата</c:v>
                </c:pt>
                <c:pt idx="2">
                  <c:v>Доп.выгода</c:v>
                </c:pt>
              </c:strCache>
            </c:strRef>
          </c:cat>
          <c:val>
            <c:numRef>
              <c:f>Экономика!$I$3:$I$5</c:f>
              <c:numCache>
                <c:formatCode>0</c:formatCode>
                <c:ptCount val="3"/>
                <c:pt idx="0" formatCode="General">
                  <c:v>1615</c:v>
                </c:pt>
                <c:pt idx="1">
                  <c:v>572.66666666666663</c:v>
                </c:pt>
                <c:pt idx="2">
                  <c:v>187.33333333333337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82427051550858"/>
          <c:y val="0.19249095486440818"/>
          <c:w val="0.50262602571196979"/>
          <c:h val="0.7231660165855891"/>
        </c:manualLayout>
      </c:layout>
      <c:pieChart>
        <c:varyColors val="1"/>
        <c:ser>
          <c:idx val="0"/>
          <c:order val="0"/>
          <c:tx>
            <c:strRef>
              <c:f>Бутофан!$H$1</c:f>
              <c:strCache>
                <c:ptCount val="1"/>
                <c:pt idx="0">
                  <c:v>Сравнение доли БУТОФАНА в общем приросте быка за 1 мес.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Экономика!$H$3:$H$5</c:f>
              <c:strCache>
                <c:ptCount val="3"/>
                <c:pt idx="0">
                  <c:v>Прирост за счет корма</c:v>
                </c:pt>
                <c:pt idx="1">
                  <c:v>Стоимость препарата</c:v>
                </c:pt>
                <c:pt idx="2">
                  <c:v>Доп.выгода</c:v>
                </c:pt>
              </c:strCache>
            </c:strRef>
          </c:cat>
          <c:val>
            <c:numRef>
              <c:f>Бутофан!$I$3:$I$5</c:f>
              <c:numCache>
                <c:formatCode>0</c:formatCode>
                <c:ptCount val="3"/>
                <c:pt idx="0" formatCode="General">
                  <c:v>1615</c:v>
                </c:pt>
                <c:pt idx="1">
                  <c:v>369.33333333333331</c:v>
                </c:pt>
                <c:pt idx="2">
                  <c:v>390.66666666666669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12</xdr:row>
      <xdr:rowOff>68580</xdr:rowOff>
    </xdr:from>
    <xdr:to>
      <xdr:col>8</xdr:col>
      <xdr:colOff>182880</xdr:colOff>
      <xdr:row>35</xdr:row>
      <xdr:rowOff>30480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240030</xdr:colOff>
      <xdr:row>12</xdr:row>
      <xdr:rowOff>15240</xdr:rowOff>
    </xdr:from>
    <xdr:to>
      <xdr:col>18</xdr:col>
      <xdr:colOff>53340</xdr:colOff>
      <xdr:row>34</xdr:row>
      <xdr:rowOff>144780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518160</xdr:colOff>
      <xdr:row>5</xdr:row>
      <xdr:rowOff>53340</xdr:rowOff>
    </xdr:from>
    <xdr:to>
      <xdr:col>15</xdr:col>
      <xdr:colOff>186690</xdr:colOff>
      <xdr:row>27</xdr:row>
      <xdr:rowOff>114300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518160</xdr:colOff>
      <xdr:row>5</xdr:row>
      <xdr:rowOff>53340</xdr:rowOff>
    </xdr:from>
    <xdr:to>
      <xdr:col>15</xdr:col>
      <xdr:colOff>186690</xdr:colOff>
      <xdr:row>27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5" workbookViewId="0">
      <selection activeCell="T10" sqref="T9:T10"/>
    </sheetView>
  </sheetViews>
  <sheetFormatPr defaultRowHeight="14.4" x14ac:dyDescent="0.3"/>
  <cols>
    <col min="1" max="1" width="21.6640625" customWidth="1"/>
    <col min="2" max="8" width="10.109375" bestFit="1" customWidth="1"/>
    <col min="9" max="9" width="10.21875" customWidth="1"/>
    <col min="10" max="10" width="9.6640625" customWidth="1"/>
  </cols>
  <sheetData>
    <row r="1" spans="1:12" x14ac:dyDescent="0.3">
      <c r="A1" t="s">
        <v>0</v>
      </c>
      <c r="D1" t="s">
        <v>3</v>
      </c>
      <c r="I1" s="29" t="s">
        <v>9</v>
      </c>
      <c r="J1" s="29" t="s">
        <v>10</v>
      </c>
      <c r="K1" s="29" t="s">
        <v>12</v>
      </c>
    </row>
    <row r="2" spans="1:12" x14ac:dyDescent="0.3">
      <c r="B2" s="1">
        <v>43426</v>
      </c>
      <c r="C2" s="1">
        <v>43441</v>
      </c>
      <c r="D2" s="1">
        <v>43450</v>
      </c>
      <c r="E2" s="1">
        <v>43457</v>
      </c>
      <c r="F2" s="1">
        <v>43466</v>
      </c>
      <c r="G2" s="1">
        <v>43472</v>
      </c>
      <c r="H2" s="1">
        <v>43480</v>
      </c>
      <c r="I2" s="29"/>
      <c r="J2" s="29"/>
      <c r="K2" s="29"/>
    </row>
    <row r="3" spans="1:12" x14ac:dyDescent="0.3">
      <c r="A3" t="s">
        <v>8</v>
      </c>
      <c r="B3" s="1"/>
      <c r="C3" s="2">
        <f>C2-B2</f>
        <v>15</v>
      </c>
      <c r="D3" s="2">
        <f>D2-C2</f>
        <v>9</v>
      </c>
      <c r="E3" s="2">
        <f t="shared" ref="E3:G3" si="0">E2-D2</f>
        <v>7</v>
      </c>
      <c r="F3" s="2">
        <f t="shared" si="0"/>
        <v>9</v>
      </c>
      <c r="G3" s="2">
        <f t="shared" si="0"/>
        <v>6</v>
      </c>
      <c r="H3" s="2">
        <f>H2-G2</f>
        <v>8</v>
      </c>
      <c r="I3" s="2">
        <f>D2-B2</f>
        <v>24</v>
      </c>
      <c r="J3" s="2">
        <f>H2-D2</f>
        <v>30</v>
      </c>
    </row>
    <row r="4" spans="1:12" x14ac:dyDescent="0.3">
      <c r="A4" t="s">
        <v>1</v>
      </c>
      <c r="B4">
        <v>254</v>
      </c>
      <c r="C4">
        <v>254</v>
      </c>
      <c r="D4">
        <v>268</v>
      </c>
      <c r="E4">
        <v>273</v>
      </c>
      <c r="F4">
        <v>283</v>
      </c>
      <c r="G4">
        <v>293</v>
      </c>
      <c r="H4">
        <v>293</v>
      </c>
      <c r="I4">
        <f>D4-B4</f>
        <v>14</v>
      </c>
      <c r="J4" s="2">
        <f>H4-D4</f>
        <v>25</v>
      </c>
      <c r="K4" s="4">
        <f t="shared" ref="K4" si="1">J4-I4</f>
        <v>11</v>
      </c>
    </row>
    <row r="5" spans="1:12" x14ac:dyDescent="0.3">
      <c r="A5" t="s">
        <v>5</v>
      </c>
      <c r="C5">
        <f>C4-B4</f>
        <v>0</v>
      </c>
      <c r="D5">
        <f t="shared" ref="D5:H5" si="2">D4-C4</f>
        <v>14</v>
      </c>
      <c r="E5">
        <f t="shared" si="2"/>
        <v>5</v>
      </c>
      <c r="F5">
        <f t="shared" si="2"/>
        <v>10</v>
      </c>
      <c r="G5">
        <f t="shared" si="2"/>
        <v>10</v>
      </c>
      <c r="H5">
        <f t="shared" si="2"/>
        <v>0</v>
      </c>
      <c r="K5" s="4">
        <f>K6/1000*J3</f>
        <v>7.5</v>
      </c>
      <c r="L5" t="s">
        <v>13</v>
      </c>
    </row>
    <row r="6" spans="1:12" x14ac:dyDescent="0.3">
      <c r="A6" t="s">
        <v>11</v>
      </c>
      <c r="C6">
        <f>C5/C3*1000</f>
        <v>0</v>
      </c>
      <c r="D6" s="4">
        <f t="shared" ref="D6:H6" si="3">D5/D3*1000</f>
        <v>1555.5555555555557</v>
      </c>
      <c r="E6" s="4">
        <f t="shared" si="3"/>
        <v>714.28571428571433</v>
      </c>
      <c r="F6" s="4">
        <f t="shared" si="3"/>
        <v>1111.1111111111111</v>
      </c>
      <c r="G6" s="4">
        <f t="shared" si="3"/>
        <v>1666.6666666666667</v>
      </c>
      <c r="H6" s="4">
        <f t="shared" si="3"/>
        <v>0</v>
      </c>
      <c r="I6" s="4">
        <f>I4/I3*1000</f>
        <v>583.33333333333337</v>
      </c>
      <c r="J6" s="4">
        <f>J4/J3*1000</f>
        <v>833.33333333333337</v>
      </c>
      <c r="K6" s="4">
        <f>J6-I6</f>
        <v>250</v>
      </c>
    </row>
    <row r="7" spans="1:12" x14ac:dyDescent="0.3">
      <c r="A7" t="s">
        <v>2</v>
      </c>
      <c r="B7">
        <v>309</v>
      </c>
      <c r="C7">
        <v>315</v>
      </c>
      <c r="D7">
        <v>326</v>
      </c>
      <c r="E7">
        <v>332</v>
      </c>
      <c r="F7">
        <v>337</v>
      </c>
      <c r="G7">
        <v>337</v>
      </c>
      <c r="H7">
        <v>343</v>
      </c>
      <c r="I7">
        <f>D7-B7</f>
        <v>17</v>
      </c>
      <c r="J7" s="2">
        <f>H7-D7</f>
        <v>17</v>
      </c>
      <c r="K7" s="4">
        <f>J7-I7</f>
        <v>0</v>
      </c>
    </row>
    <row r="8" spans="1:12" x14ac:dyDescent="0.3">
      <c r="A8" t="s">
        <v>6</v>
      </c>
      <c r="C8">
        <f>C7-B7</f>
        <v>6</v>
      </c>
      <c r="D8">
        <f>D7-C7</f>
        <v>11</v>
      </c>
      <c r="E8">
        <f t="shared" ref="D8:H11" si="4">E7-D7</f>
        <v>6</v>
      </c>
      <c r="F8">
        <f t="shared" si="4"/>
        <v>5</v>
      </c>
      <c r="G8">
        <f t="shared" si="4"/>
        <v>0</v>
      </c>
      <c r="H8">
        <f t="shared" si="4"/>
        <v>6</v>
      </c>
      <c r="J8" s="2"/>
    </row>
    <row r="9" spans="1:12" x14ac:dyDescent="0.3">
      <c r="A9" t="s">
        <v>11</v>
      </c>
      <c r="C9">
        <f>C8/C3*1000</f>
        <v>400</v>
      </c>
      <c r="D9" s="4">
        <f t="shared" ref="D9:H9" si="5">D8/D3*1000</f>
        <v>1222.2222222222224</v>
      </c>
      <c r="E9" s="4">
        <f t="shared" si="5"/>
        <v>857.14285714285711</v>
      </c>
      <c r="F9" s="4">
        <f t="shared" si="5"/>
        <v>555.55555555555554</v>
      </c>
      <c r="G9" s="4">
        <f t="shared" si="5"/>
        <v>0</v>
      </c>
      <c r="H9" s="4">
        <f t="shared" si="5"/>
        <v>750</v>
      </c>
      <c r="I9" s="4">
        <f>I7/I4*1000</f>
        <v>1214.2857142857142</v>
      </c>
      <c r="J9" s="4">
        <f>J7/J4*1000</f>
        <v>680</v>
      </c>
      <c r="K9" s="4">
        <f>J9-I9</f>
        <v>-534.28571428571422</v>
      </c>
    </row>
    <row r="10" spans="1:12" x14ac:dyDescent="0.3">
      <c r="A10" t="s">
        <v>4</v>
      </c>
      <c r="C10">
        <v>293</v>
      </c>
      <c r="D10">
        <v>288</v>
      </c>
      <c r="E10">
        <v>293</v>
      </c>
      <c r="F10">
        <v>304</v>
      </c>
      <c r="I10">
        <f>D10-C10</f>
        <v>-5</v>
      </c>
      <c r="J10" s="2">
        <f>F10-D10</f>
        <v>16</v>
      </c>
    </row>
    <row r="11" spans="1:12" x14ac:dyDescent="0.3">
      <c r="A11" t="s">
        <v>7</v>
      </c>
      <c r="D11">
        <f t="shared" si="4"/>
        <v>-5</v>
      </c>
      <c r="E11">
        <f t="shared" ref="E11" si="6">E10-D10</f>
        <v>5</v>
      </c>
      <c r="F11">
        <f t="shared" ref="F11" si="7">F10-E10</f>
        <v>11</v>
      </c>
    </row>
    <row r="12" spans="1:12" x14ac:dyDescent="0.3">
      <c r="A12" t="s">
        <v>11</v>
      </c>
      <c r="D12" s="4">
        <f t="shared" ref="D12:F12" si="8">D11/D3*1000</f>
        <v>-555.55555555555554</v>
      </c>
      <c r="E12" s="4">
        <f t="shared" si="8"/>
        <v>714.28571428571433</v>
      </c>
      <c r="F12" s="4">
        <f t="shared" si="8"/>
        <v>1222.2222222222224</v>
      </c>
      <c r="J12" s="4">
        <f>J10/J4*1000</f>
        <v>640</v>
      </c>
    </row>
  </sheetData>
  <mergeCells count="3">
    <mergeCell ref="I1:I2"/>
    <mergeCell ref="J1:J2"/>
    <mergeCell ref="K1:K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defaultRowHeight="14.4" x14ac:dyDescent="0.3"/>
  <cols>
    <col min="1" max="1" width="20" customWidth="1"/>
    <col min="2" max="2" width="5.6640625" customWidth="1"/>
    <col min="4" max="4" width="14.21875" customWidth="1"/>
    <col min="5" max="5" width="6.33203125" customWidth="1"/>
    <col min="6" max="6" width="10.77734375" customWidth="1"/>
    <col min="8" max="8" width="19.88671875" customWidth="1"/>
  </cols>
  <sheetData>
    <row r="1" spans="1:10" ht="15" thickBot="1" x14ac:dyDescent="0.35">
      <c r="A1" t="s">
        <v>27</v>
      </c>
      <c r="H1" t="s">
        <v>33</v>
      </c>
    </row>
    <row r="2" spans="1:10" ht="15.6" thickTop="1" thickBot="1" x14ac:dyDescent="0.35">
      <c r="A2" s="18" t="s">
        <v>17</v>
      </c>
      <c r="B2" s="12"/>
      <c r="C2" s="13"/>
      <c r="D2" s="18" t="s">
        <v>18</v>
      </c>
      <c r="E2" s="12"/>
      <c r="F2" s="13"/>
    </row>
    <row r="3" spans="1:10" s="22" customFormat="1" x14ac:dyDescent="0.3">
      <c r="A3" s="9" t="s">
        <v>14</v>
      </c>
      <c r="B3" s="10">
        <v>859</v>
      </c>
      <c r="C3" s="11" t="s">
        <v>15</v>
      </c>
      <c r="D3" s="19" t="s">
        <v>28</v>
      </c>
      <c r="E3" s="20">
        <v>25</v>
      </c>
      <c r="F3" s="21" t="s">
        <v>29</v>
      </c>
      <c r="H3" s="22" t="s">
        <v>31</v>
      </c>
      <c r="I3" s="22">
        <f>E8</f>
        <v>1615</v>
      </c>
      <c r="J3" s="22" t="s">
        <v>15</v>
      </c>
    </row>
    <row r="4" spans="1:10" s="22" customFormat="1" x14ac:dyDescent="0.3">
      <c r="A4" s="19"/>
      <c r="B4" s="20"/>
      <c r="C4" s="21"/>
      <c r="D4" s="7" t="s">
        <v>22</v>
      </c>
      <c r="E4" s="6">
        <v>95</v>
      </c>
      <c r="F4" s="8" t="s">
        <v>21</v>
      </c>
      <c r="H4" s="22" t="s">
        <v>14</v>
      </c>
      <c r="I4" s="28">
        <f>B11</f>
        <v>572.66666666666663</v>
      </c>
      <c r="J4" s="22" t="s">
        <v>15</v>
      </c>
    </row>
    <row r="5" spans="1:10" s="22" customFormat="1" x14ac:dyDescent="0.3">
      <c r="A5" s="19"/>
      <c r="B5" s="20"/>
      <c r="C5" s="21"/>
      <c r="D5" s="23" t="s">
        <v>23</v>
      </c>
      <c r="E5" s="24">
        <f>E3*E4</f>
        <v>2375</v>
      </c>
      <c r="F5" s="25" t="s">
        <v>15</v>
      </c>
      <c r="H5" s="22" t="s">
        <v>32</v>
      </c>
      <c r="I5" s="28">
        <f>E12</f>
        <v>187.33333333333337</v>
      </c>
      <c r="J5" s="22" t="s">
        <v>15</v>
      </c>
    </row>
    <row r="6" spans="1:10" s="22" customFormat="1" x14ac:dyDescent="0.3">
      <c r="A6" s="19"/>
      <c r="B6" s="20"/>
      <c r="C6" s="21"/>
      <c r="D6" s="19" t="s">
        <v>30</v>
      </c>
      <c r="E6" s="20">
        <f>E3-E9</f>
        <v>17</v>
      </c>
      <c r="F6" s="21" t="s">
        <v>29</v>
      </c>
    </row>
    <row r="7" spans="1:10" s="22" customFormat="1" x14ac:dyDescent="0.3">
      <c r="A7" s="19"/>
      <c r="B7" s="20"/>
      <c r="C7" s="21"/>
      <c r="D7" s="7" t="s">
        <v>22</v>
      </c>
      <c r="E7" s="6">
        <v>95</v>
      </c>
      <c r="F7" s="8" t="s">
        <v>21</v>
      </c>
    </row>
    <row r="8" spans="1:10" s="22" customFormat="1" x14ac:dyDescent="0.3">
      <c r="A8" s="19"/>
      <c r="B8" s="20"/>
      <c r="C8" s="21"/>
      <c r="D8" s="23" t="s">
        <v>23</v>
      </c>
      <c r="E8" s="24">
        <f>E6*E7</f>
        <v>1615</v>
      </c>
      <c r="F8" s="25" t="s">
        <v>15</v>
      </c>
    </row>
    <row r="9" spans="1:10" x14ac:dyDescent="0.3">
      <c r="A9" s="19"/>
      <c r="B9" s="20"/>
      <c r="C9" s="21"/>
      <c r="D9" s="9" t="s">
        <v>19</v>
      </c>
      <c r="E9" s="10">
        <v>8</v>
      </c>
      <c r="F9" s="11" t="s">
        <v>20</v>
      </c>
    </row>
    <row r="10" spans="1:10" x14ac:dyDescent="0.3">
      <c r="A10" s="19"/>
      <c r="B10" s="20"/>
      <c r="C10" s="21"/>
      <c r="D10" s="7" t="s">
        <v>22</v>
      </c>
      <c r="E10" s="6">
        <v>95</v>
      </c>
      <c r="F10" s="8" t="s">
        <v>21</v>
      </c>
    </row>
    <row r="11" spans="1:10" ht="15" thickBot="1" x14ac:dyDescent="0.35">
      <c r="A11" s="14" t="s">
        <v>16</v>
      </c>
      <c r="B11" s="15">
        <f>B3*2/3</f>
        <v>572.66666666666663</v>
      </c>
      <c r="C11" s="16" t="s">
        <v>15</v>
      </c>
      <c r="D11" s="14" t="s">
        <v>23</v>
      </c>
      <c r="E11" s="17">
        <f>E9*E10</f>
        <v>760</v>
      </c>
      <c r="F11" s="16" t="s">
        <v>24</v>
      </c>
    </row>
    <row r="12" spans="1:10" ht="15" thickBot="1" x14ac:dyDescent="0.35">
      <c r="A12" s="30" t="s">
        <v>25</v>
      </c>
      <c r="B12" s="31"/>
      <c r="C12" s="31"/>
      <c r="D12" s="32"/>
      <c r="E12" s="26">
        <f>E11-B11</f>
        <v>187.33333333333337</v>
      </c>
      <c r="F12" s="27" t="s">
        <v>26</v>
      </c>
    </row>
    <row r="13" spans="1:10" ht="15" thickTop="1" x14ac:dyDescent="0.3">
      <c r="D13" s="4"/>
    </row>
    <row r="19" spans="4:6" x14ac:dyDescent="0.3">
      <c r="D19" s="4"/>
      <c r="F19" s="3"/>
    </row>
    <row r="20" spans="4:6" x14ac:dyDescent="0.3">
      <c r="E20" s="5"/>
    </row>
  </sheetData>
  <mergeCells count="1">
    <mergeCell ref="A12:D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5" sqref="D13:I15"/>
    </sheetView>
  </sheetViews>
  <sheetFormatPr defaultRowHeight="14.4" x14ac:dyDescent="0.3"/>
  <cols>
    <col min="1" max="1" width="20" customWidth="1"/>
    <col min="2" max="2" width="5.6640625" customWidth="1"/>
    <col min="4" max="4" width="14.21875" customWidth="1"/>
    <col min="5" max="5" width="6.33203125" customWidth="1"/>
    <col min="6" max="6" width="10.77734375" customWidth="1"/>
    <col min="8" max="8" width="19.88671875" customWidth="1"/>
  </cols>
  <sheetData>
    <row r="1" spans="1:10" ht="15" thickBot="1" x14ac:dyDescent="0.35">
      <c r="A1" t="s">
        <v>34</v>
      </c>
      <c r="H1" t="s">
        <v>35</v>
      </c>
    </row>
    <row r="2" spans="1:10" ht="15.6" thickTop="1" thickBot="1" x14ac:dyDescent="0.35">
      <c r="A2" s="18" t="s">
        <v>17</v>
      </c>
      <c r="B2" s="12"/>
      <c r="C2" s="13"/>
      <c r="D2" s="18" t="s">
        <v>18</v>
      </c>
      <c r="E2" s="12"/>
      <c r="F2" s="13"/>
    </row>
    <row r="3" spans="1:10" s="22" customFormat="1" x14ac:dyDescent="0.3">
      <c r="A3" s="9" t="s">
        <v>14</v>
      </c>
      <c r="B3" s="10">
        <v>554</v>
      </c>
      <c r="C3" s="11" t="s">
        <v>15</v>
      </c>
      <c r="D3" s="19" t="s">
        <v>28</v>
      </c>
      <c r="E3" s="20">
        <v>25</v>
      </c>
      <c r="F3" s="21" t="s">
        <v>29</v>
      </c>
      <c r="H3" s="22" t="s">
        <v>31</v>
      </c>
      <c r="I3" s="22">
        <f>E8</f>
        <v>1615</v>
      </c>
      <c r="J3" s="22" t="s">
        <v>15</v>
      </c>
    </row>
    <row r="4" spans="1:10" s="22" customFormat="1" x14ac:dyDescent="0.3">
      <c r="A4" s="19"/>
      <c r="B4" s="20"/>
      <c r="C4" s="21"/>
      <c r="D4" s="7" t="s">
        <v>22</v>
      </c>
      <c r="E4" s="6">
        <v>95</v>
      </c>
      <c r="F4" s="8" t="s">
        <v>21</v>
      </c>
      <c r="H4" s="22" t="s">
        <v>14</v>
      </c>
      <c r="I4" s="28">
        <f>B11</f>
        <v>369.33333333333331</v>
      </c>
      <c r="J4" s="22" t="s">
        <v>15</v>
      </c>
    </row>
    <row r="5" spans="1:10" s="22" customFormat="1" x14ac:dyDescent="0.3">
      <c r="A5" s="19"/>
      <c r="B5" s="20"/>
      <c r="C5" s="21"/>
      <c r="D5" s="23" t="s">
        <v>23</v>
      </c>
      <c r="E5" s="24">
        <f>E3*E4</f>
        <v>2375</v>
      </c>
      <c r="F5" s="25" t="s">
        <v>15</v>
      </c>
      <c r="H5" s="22" t="s">
        <v>32</v>
      </c>
      <c r="I5" s="28">
        <f>E12</f>
        <v>390.66666666666669</v>
      </c>
      <c r="J5" s="22" t="s">
        <v>15</v>
      </c>
    </row>
    <row r="6" spans="1:10" s="22" customFormat="1" x14ac:dyDescent="0.3">
      <c r="A6" s="19"/>
      <c r="B6" s="20"/>
      <c r="C6" s="21"/>
      <c r="D6" s="19" t="s">
        <v>30</v>
      </c>
      <c r="E6" s="20">
        <f>E3-E9</f>
        <v>17</v>
      </c>
      <c r="F6" s="21" t="s">
        <v>29</v>
      </c>
    </row>
    <row r="7" spans="1:10" s="22" customFormat="1" x14ac:dyDescent="0.3">
      <c r="A7" s="19"/>
      <c r="B7" s="20"/>
      <c r="C7" s="21"/>
      <c r="D7" s="7" t="s">
        <v>22</v>
      </c>
      <c r="E7" s="6">
        <v>95</v>
      </c>
      <c r="F7" s="8" t="s">
        <v>21</v>
      </c>
    </row>
    <row r="8" spans="1:10" s="22" customFormat="1" x14ac:dyDescent="0.3">
      <c r="A8" s="19"/>
      <c r="B8" s="20"/>
      <c r="C8" s="21"/>
      <c r="D8" s="23" t="s">
        <v>23</v>
      </c>
      <c r="E8" s="24">
        <f>E6*E7</f>
        <v>1615</v>
      </c>
      <c r="F8" s="25" t="s">
        <v>15</v>
      </c>
    </row>
    <row r="9" spans="1:10" x14ac:dyDescent="0.3">
      <c r="A9" s="19"/>
      <c r="B9" s="20"/>
      <c r="C9" s="21"/>
      <c r="D9" s="9" t="s">
        <v>19</v>
      </c>
      <c r="E9" s="10">
        <v>8</v>
      </c>
      <c r="F9" s="11" t="s">
        <v>20</v>
      </c>
    </row>
    <row r="10" spans="1:10" x14ac:dyDescent="0.3">
      <c r="A10" s="19"/>
      <c r="B10" s="20"/>
      <c r="C10" s="21"/>
      <c r="D10" s="7" t="s">
        <v>22</v>
      </c>
      <c r="E10" s="6">
        <v>95</v>
      </c>
      <c r="F10" s="8" t="s">
        <v>21</v>
      </c>
    </row>
    <row r="11" spans="1:10" ht="15" thickBot="1" x14ac:dyDescent="0.35">
      <c r="A11" s="14" t="s">
        <v>16</v>
      </c>
      <c r="B11" s="15">
        <f>B3*2/3</f>
        <v>369.33333333333331</v>
      </c>
      <c r="C11" s="16" t="s">
        <v>15</v>
      </c>
      <c r="D11" s="14" t="s">
        <v>23</v>
      </c>
      <c r="E11" s="17">
        <f>E9*E10</f>
        <v>760</v>
      </c>
      <c r="F11" s="16" t="s">
        <v>24</v>
      </c>
    </row>
    <row r="12" spans="1:10" ht="15" thickBot="1" x14ac:dyDescent="0.35">
      <c r="A12" s="30" t="s">
        <v>25</v>
      </c>
      <c r="B12" s="31"/>
      <c r="C12" s="31"/>
      <c r="D12" s="32"/>
      <c r="E12" s="26">
        <f>E11-B11</f>
        <v>390.66666666666669</v>
      </c>
      <c r="F12" s="27" t="s">
        <v>26</v>
      </c>
    </row>
    <row r="13" spans="1:10" ht="15" thickTop="1" x14ac:dyDescent="0.3">
      <c r="D13" s="4"/>
    </row>
    <row r="19" spans="4:6" x14ac:dyDescent="0.3">
      <c r="D19" s="4"/>
      <c r="F19" s="3"/>
    </row>
    <row r="20" spans="4:6" x14ac:dyDescent="0.3">
      <c r="E20" s="5"/>
    </row>
  </sheetData>
  <mergeCells count="1">
    <mergeCell ref="A12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Приросты</vt:lpstr>
      <vt:lpstr>Экономика</vt:lpstr>
      <vt:lpstr>Бутофан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2019-01-15T15:56:13Z</dcterms:modified>
</cp:coreProperties>
</file>